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Комнедра\260326 ДН 1\"/>
    </mc:Choice>
  </mc:AlternateContent>
  <xr:revisionPtr revIDLastSave="0" documentId="13_ncr:1_{56419B57-2D4B-485F-8827-B272AEDC4695}" xr6:coauthVersionLast="47" xr6:coauthVersionMax="47" xr10:uidLastSave="{00000000-0000-0000-0000-000000000000}"/>
  <bookViews>
    <workbookView xWindow="-110" yWindow="-110" windowWidth="25820" windowHeight="14020" tabRatio="580" xr2:uid="{00000000-000D-0000-FFFF-FFFF00000000}"/>
  </bookViews>
  <sheets>
    <sheet name=" 3.1.1" sheetId="17" r:id="rId1"/>
    <sheet name=" 3.1.2" sheetId="14" r:id="rId2"/>
    <sheet name=" 3.1.3" sheetId="16" r:id="rId3"/>
    <sheet name="3.2 " sheetId="1" r:id="rId4"/>
  </sheets>
  <definedNames>
    <definedName name="_xlnm._FilterDatabase" localSheetId="0" hidden="1">' 3.1.1'!$A$9:$T$71</definedName>
    <definedName name="_xlnm._FilterDatabase" localSheetId="1" hidden="1">' 3.1.2'!$A$8:$AD$70</definedName>
    <definedName name="_xlnm._FilterDatabase" localSheetId="2" hidden="1">' 3.1.3'!$A$8:$AD$70</definedName>
    <definedName name="_xlnm.Database" localSheetId="0">#REF!</definedName>
    <definedName name="_xlnm.Database" localSheetId="1">#REF!</definedName>
    <definedName name="_xlnm.Database" localSheetId="2">#REF!</definedName>
    <definedName name="_xlnm.Database">#REF!</definedName>
    <definedName name="_xlnm.Print_Titles" localSheetId="3">'3.2 '!$2:$5</definedName>
    <definedName name="_xlnm.Print_Area" localSheetId="3">'3.2 '!$A$2:$F$121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47" i="17" l="1"/>
  <c r="S37" i="17"/>
  <c r="S36" i="17"/>
  <c r="S33" i="17"/>
  <c r="S30" i="17"/>
  <c r="S27" i="17"/>
  <c r="S24" i="17"/>
  <c r="S21" i="17"/>
  <c r="S18" i="17" l="1"/>
  <c r="S15" i="17"/>
  <c r="S12" i="17"/>
  <c r="S8" i="17"/>
  <c r="AA66" i="14" l="1"/>
  <c r="W66" i="14"/>
  <c r="S66" i="14"/>
  <c r="M66" i="14"/>
  <c r="Q67" i="17" l="1"/>
  <c r="R67" i="17" s="1"/>
  <c r="P67" i="17"/>
  <c r="M67" i="17"/>
  <c r="N67" i="17" s="1"/>
  <c r="L67" i="17"/>
  <c r="I67" i="17"/>
  <c r="H67" i="17"/>
  <c r="F67" i="17"/>
  <c r="Q61" i="17"/>
  <c r="Q66" i="17" s="1"/>
  <c r="R66" i="17" s="1"/>
  <c r="O61" i="17"/>
  <c r="O66" i="17" s="1"/>
  <c r="P66" i="17" s="1"/>
  <c r="M61" i="17"/>
  <c r="N61" i="17" s="1"/>
  <c r="K61" i="17"/>
  <c r="L61" i="17" s="1"/>
  <c r="I61" i="17"/>
  <c r="J61" i="17" s="1"/>
  <c r="G61" i="17"/>
  <c r="H61" i="17" s="1"/>
  <c r="E61" i="17"/>
  <c r="Q60" i="17"/>
  <c r="Q65" i="17" s="1"/>
  <c r="R65" i="17" s="1"/>
  <c r="O60" i="17"/>
  <c r="O65" i="17" s="1"/>
  <c r="P65" i="17" s="1"/>
  <c r="M60" i="17"/>
  <c r="M65" i="17" s="1"/>
  <c r="N65" i="17" s="1"/>
  <c r="K60" i="17"/>
  <c r="L60" i="17" s="1"/>
  <c r="I60" i="17"/>
  <c r="J60" i="17" s="1"/>
  <c r="G60" i="17"/>
  <c r="H60" i="17" s="1"/>
  <c r="E60" i="17"/>
  <c r="Q59" i="17"/>
  <c r="O59" i="17"/>
  <c r="O64" i="17" s="1"/>
  <c r="P64" i="17" s="1"/>
  <c r="M59" i="17"/>
  <c r="M64" i="17" s="1"/>
  <c r="N64" i="17" s="1"/>
  <c r="K59" i="17"/>
  <c r="K64" i="17" s="1"/>
  <c r="L64" i="17" s="1"/>
  <c r="I59" i="17"/>
  <c r="J59" i="17" s="1"/>
  <c r="G59" i="17"/>
  <c r="H59" i="17" s="1"/>
  <c r="E59" i="17"/>
  <c r="Q58" i="17"/>
  <c r="R58" i="17" s="1"/>
  <c r="O58" i="17"/>
  <c r="M58" i="17"/>
  <c r="M63" i="17" s="1"/>
  <c r="K58" i="17"/>
  <c r="I58" i="17"/>
  <c r="I63" i="17" s="1"/>
  <c r="G58" i="17"/>
  <c r="G63" i="17" s="1"/>
  <c r="E58" i="17"/>
  <c r="R47" i="17"/>
  <c r="P47" i="17"/>
  <c r="N47" i="17"/>
  <c r="L47" i="17"/>
  <c r="J47" i="17"/>
  <c r="H47" i="17"/>
  <c r="F47" i="17"/>
  <c r="Q46" i="17"/>
  <c r="R46" i="17" s="1"/>
  <c r="O46" i="17"/>
  <c r="P46" i="17" s="1"/>
  <c r="M46" i="17"/>
  <c r="N46" i="17" s="1"/>
  <c r="K46" i="17"/>
  <c r="L46" i="17" s="1"/>
  <c r="I46" i="17"/>
  <c r="J46" i="17" s="1"/>
  <c r="G46" i="17"/>
  <c r="H46" i="17" s="1"/>
  <c r="E46" i="17"/>
  <c r="Q45" i="17"/>
  <c r="R45" i="17" s="1"/>
  <c r="O45" i="17"/>
  <c r="P45" i="17" s="1"/>
  <c r="M45" i="17"/>
  <c r="N45" i="17" s="1"/>
  <c r="K45" i="17"/>
  <c r="L45" i="17" s="1"/>
  <c r="I45" i="17"/>
  <c r="J45" i="17" s="1"/>
  <c r="G45" i="17"/>
  <c r="H45" i="17" s="1"/>
  <c r="E45" i="17"/>
  <c r="Q44" i="17"/>
  <c r="R44" i="17" s="1"/>
  <c r="O44" i="17"/>
  <c r="P44" i="17" s="1"/>
  <c r="M44" i="17"/>
  <c r="N44" i="17" s="1"/>
  <c r="K44" i="17"/>
  <c r="L44" i="17" s="1"/>
  <c r="I44" i="17"/>
  <c r="J44" i="17" s="1"/>
  <c r="G44" i="17"/>
  <c r="H44" i="17" s="1"/>
  <c r="E44" i="17"/>
  <c r="R37" i="17"/>
  <c r="P37" i="17"/>
  <c r="N37" i="17"/>
  <c r="L37" i="17"/>
  <c r="J37" i="17"/>
  <c r="H37" i="17"/>
  <c r="F37" i="17"/>
  <c r="R36" i="17"/>
  <c r="P36" i="17"/>
  <c r="N36" i="17"/>
  <c r="L36" i="17"/>
  <c r="J36" i="17"/>
  <c r="H36" i="17"/>
  <c r="F36" i="17"/>
  <c r="Q35" i="17"/>
  <c r="O35" i="17"/>
  <c r="M35" i="17"/>
  <c r="K35" i="17"/>
  <c r="I35" i="17"/>
  <c r="G35" i="17"/>
  <c r="E35" i="17"/>
  <c r="Q34" i="17"/>
  <c r="Q32" i="17" s="1"/>
  <c r="O34" i="17"/>
  <c r="O32" i="17" s="1"/>
  <c r="M34" i="17"/>
  <c r="N34" i="17" s="1"/>
  <c r="K34" i="17"/>
  <c r="K32" i="17" s="1"/>
  <c r="K52" i="17" s="1"/>
  <c r="K56" i="17" s="1"/>
  <c r="L56" i="17" s="1"/>
  <c r="I34" i="17"/>
  <c r="J34" i="17" s="1"/>
  <c r="G34" i="17"/>
  <c r="H34" i="17" s="1"/>
  <c r="E34" i="17"/>
  <c r="R33" i="17"/>
  <c r="P33" i="17"/>
  <c r="N33" i="17"/>
  <c r="L33" i="17"/>
  <c r="J33" i="17"/>
  <c r="H33" i="17"/>
  <c r="F33" i="17"/>
  <c r="Q31" i="17"/>
  <c r="R31" i="17" s="1"/>
  <c r="O31" i="17"/>
  <c r="P31" i="17" s="1"/>
  <c r="M31" i="17"/>
  <c r="N31" i="17" s="1"/>
  <c r="K31" i="17"/>
  <c r="I31" i="17"/>
  <c r="J31" i="17" s="1"/>
  <c r="G31" i="17"/>
  <c r="H31" i="17" s="1"/>
  <c r="E31" i="17"/>
  <c r="R30" i="17"/>
  <c r="P30" i="17"/>
  <c r="N30" i="17"/>
  <c r="L30" i="17"/>
  <c r="J30" i="17"/>
  <c r="H30" i="17"/>
  <c r="F30" i="17"/>
  <c r="Q28" i="17"/>
  <c r="R28" i="17" s="1"/>
  <c r="O28" i="17"/>
  <c r="P28" i="17" s="1"/>
  <c r="M28" i="17"/>
  <c r="M26" i="17" s="1"/>
  <c r="K28" i="17"/>
  <c r="K26" i="17" s="1"/>
  <c r="I28" i="17"/>
  <c r="I26" i="17" s="1"/>
  <c r="G28" i="17"/>
  <c r="G26" i="17" s="1"/>
  <c r="E28" i="17"/>
  <c r="R27" i="17"/>
  <c r="P27" i="17"/>
  <c r="N27" i="17"/>
  <c r="L27" i="17"/>
  <c r="J27" i="17"/>
  <c r="H27" i="17"/>
  <c r="F27" i="17"/>
  <c r="Q25" i="17"/>
  <c r="Q23" i="17" s="1"/>
  <c r="O25" i="17"/>
  <c r="P25" i="17" s="1"/>
  <c r="M25" i="17"/>
  <c r="M23" i="17" s="1"/>
  <c r="K25" i="17"/>
  <c r="L25" i="17" s="1"/>
  <c r="I25" i="17"/>
  <c r="J25" i="17" s="1"/>
  <c r="G25" i="17"/>
  <c r="H25" i="17" s="1"/>
  <c r="E25" i="17"/>
  <c r="R24" i="17"/>
  <c r="P24" i="17"/>
  <c r="N24" i="17"/>
  <c r="L24" i="17"/>
  <c r="J24" i="17"/>
  <c r="H24" i="17"/>
  <c r="F24" i="17"/>
  <c r="Q22" i="17"/>
  <c r="Q20" i="17" s="1"/>
  <c r="O22" i="17"/>
  <c r="P22" i="17" s="1"/>
  <c r="M22" i="17"/>
  <c r="N22" i="17" s="1"/>
  <c r="K22" i="17"/>
  <c r="K20" i="17" s="1"/>
  <c r="I22" i="17"/>
  <c r="J22" i="17" s="1"/>
  <c r="G22" i="17"/>
  <c r="H22" i="17" s="1"/>
  <c r="E22" i="17"/>
  <c r="R21" i="17"/>
  <c r="P21" i="17"/>
  <c r="N21" i="17"/>
  <c r="L21" i="17"/>
  <c r="J21" i="17"/>
  <c r="H21" i="17"/>
  <c r="F21" i="17"/>
  <c r="Q19" i="17"/>
  <c r="Q17" i="17" s="1"/>
  <c r="O19" i="17"/>
  <c r="O17" i="17" s="1"/>
  <c r="M19" i="17"/>
  <c r="M17" i="17" s="1"/>
  <c r="K19" i="17"/>
  <c r="K17" i="17" s="1"/>
  <c r="I19" i="17"/>
  <c r="I17" i="17" s="1"/>
  <c r="G19" i="17"/>
  <c r="H19" i="17" s="1"/>
  <c r="E19" i="17"/>
  <c r="R18" i="17"/>
  <c r="P18" i="17"/>
  <c r="N18" i="17"/>
  <c r="L18" i="17"/>
  <c r="J18" i="17"/>
  <c r="H18" i="17"/>
  <c r="F18" i="17"/>
  <c r="Q16" i="17"/>
  <c r="R16" i="17" s="1"/>
  <c r="O16" i="17"/>
  <c r="O14" i="17" s="1"/>
  <c r="M16" i="17"/>
  <c r="N16" i="17" s="1"/>
  <c r="K16" i="17"/>
  <c r="L16" i="17" s="1"/>
  <c r="I16" i="17"/>
  <c r="J16" i="17" s="1"/>
  <c r="G16" i="17"/>
  <c r="H16" i="17" s="1"/>
  <c r="E16" i="17"/>
  <c r="R15" i="17"/>
  <c r="P15" i="17"/>
  <c r="N15" i="17"/>
  <c r="L15" i="17"/>
  <c r="J15" i="17"/>
  <c r="H15" i="17"/>
  <c r="F15" i="17"/>
  <c r="Q13" i="17"/>
  <c r="R13" i="17" s="1"/>
  <c r="O13" i="17"/>
  <c r="P13" i="17" s="1"/>
  <c r="M13" i="17"/>
  <c r="M11" i="17" s="1"/>
  <c r="K13" i="17"/>
  <c r="L13" i="17" s="1"/>
  <c r="I13" i="17"/>
  <c r="I11" i="17" s="1"/>
  <c r="G13" i="17"/>
  <c r="G11" i="17" s="1"/>
  <c r="E13" i="17"/>
  <c r="R12" i="17"/>
  <c r="P12" i="17"/>
  <c r="N12" i="17"/>
  <c r="L12" i="17"/>
  <c r="J12" i="17"/>
  <c r="H12" i="17"/>
  <c r="F12" i="17"/>
  <c r="H29" i="17" l="1"/>
  <c r="T12" i="17"/>
  <c r="U12" i="17" s="1"/>
  <c r="T18" i="17"/>
  <c r="T24" i="17"/>
  <c r="Q29" i="17"/>
  <c r="T36" i="17"/>
  <c r="T21" i="17"/>
  <c r="U21" i="17" s="1"/>
  <c r="T27" i="17"/>
  <c r="U27" i="17" s="1"/>
  <c r="F34" i="17"/>
  <c r="S34" i="17"/>
  <c r="F44" i="17"/>
  <c r="T44" i="17" s="1"/>
  <c r="S44" i="17"/>
  <c r="E63" i="17"/>
  <c r="S58" i="17"/>
  <c r="T15" i="17"/>
  <c r="E11" i="17"/>
  <c r="S13" i="17"/>
  <c r="E17" i="17"/>
  <c r="S19" i="17"/>
  <c r="F25" i="17"/>
  <c r="F23" i="17" s="1"/>
  <c r="S25" i="17"/>
  <c r="T33" i="17"/>
  <c r="U33" i="17" s="1"/>
  <c r="T37" i="17"/>
  <c r="T47" i="17"/>
  <c r="U47" i="17" s="1"/>
  <c r="F61" i="17"/>
  <c r="S61" i="17"/>
  <c r="E29" i="17"/>
  <c r="S31" i="17"/>
  <c r="F46" i="17"/>
  <c r="T46" i="17" s="1"/>
  <c r="S46" i="17"/>
  <c r="F60" i="17"/>
  <c r="S60" i="17"/>
  <c r="J67" i="17"/>
  <c r="T67" i="17" s="1"/>
  <c r="S67" i="17"/>
  <c r="L14" i="17"/>
  <c r="F16" i="17"/>
  <c r="F14" i="17" s="1"/>
  <c r="S16" i="17"/>
  <c r="E20" i="17"/>
  <c r="S22" i="17"/>
  <c r="F28" i="17"/>
  <c r="F26" i="17" s="1"/>
  <c r="S28" i="17"/>
  <c r="T30" i="17"/>
  <c r="S35" i="17"/>
  <c r="F45" i="17"/>
  <c r="T45" i="17" s="1"/>
  <c r="S45" i="17"/>
  <c r="F59" i="17"/>
  <c r="S59" i="17"/>
  <c r="I66" i="17"/>
  <c r="J66" i="17" s="1"/>
  <c r="K66" i="17"/>
  <c r="L66" i="17" s="1"/>
  <c r="R22" i="17"/>
  <c r="E64" i="17"/>
  <c r="U30" i="17"/>
  <c r="U37" i="17"/>
  <c r="L52" i="17"/>
  <c r="G64" i="17"/>
  <c r="H64" i="17" s="1"/>
  <c r="M66" i="17"/>
  <c r="N66" i="17" s="1"/>
  <c r="Q63" i="17"/>
  <c r="R63" i="17" s="1"/>
  <c r="I64" i="17"/>
  <c r="J64" i="17" s="1"/>
  <c r="U46" i="17"/>
  <c r="U36" i="17"/>
  <c r="U18" i="17"/>
  <c r="P11" i="17"/>
  <c r="R11" i="17"/>
  <c r="J43" i="17"/>
  <c r="R35" i="17"/>
  <c r="P35" i="17"/>
  <c r="N35" i="17"/>
  <c r="H32" i="17"/>
  <c r="R26" i="17"/>
  <c r="P26" i="17"/>
  <c r="U24" i="17"/>
  <c r="R29" i="17"/>
  <c r="N20" i="17"/>
  <c r="P20" i="17"/>
  <c r="R20" i="17"/>
  <c r="H14" i="17"/>
  <c r="J29" i="17"/>
  <c r="N29" i="17"/>
  <c r="J23" i="17"/>
  <c r="J20" i="17"/>
  <c r="H20" i="17"/>
  <c r="H17" i="17"/>
  <c r="U15" i="17"/>
  <c r="L11" i="17"/>
  <c r="F63" i="17"/>
  <c r="F19" i="17"/>
  <c r="E65" i="17"/>
  <c r="R34" i="17"/>
  <c r="R32" i="17" s="1"/>
  <c r="I65" i="17"/>
  <c r="J65" i="17" s="1"/>
  <c r="R19" i="17"/>
  <c r="R17" i="17" s="1"/>
  <c r="F43" i="17"/>
  <c r="R60" i="17"/>
  <c r="K65" i="17"/>
  <c r="L65" i="17" s="1"/>
  <c r="G29" i="17"/>
  <c r="P29" i="17"/>
  <c r="G66" i="17"/>
  <c r="H66" i="17" s="1"/>
  <c r="K11" i="17"/>
  <c r="I20" i="17"/>
  <c r="E26" i="17"/>
  <c r="F31" i="17"/>
  <c r="N60" i="17"/>
  <c r="I29" i="17"/>
  <c r="G32" i="17"/>
  <c r="E23" i="17"/>
  <c r="I14" i="17"/>
  <c r="I40" i="17" s="1"/>
  <c r="J40" i="17" s="1"/>
  <c r="O29" i="17"/>
  <c r="H43" i="17"/>
  <c r="J13" i="17"/>
  <c r="J11" i="17" s="1"/>
  <c r="G65" i="17"/>
  <c r="H65" i="17" s="1"/>
  <c r="G20" i="17"/>
  <c r="O26" i="17"/>
  <c r="M29" i="17"/>
  <c r="Q11" i="17"/>
  <c r="I23" i="17"/>
  <c r="F35" i="17"/>
  <c r="E57" i="17"/>
  <c r="F58" i="17"/>
  <c r="G17" i="17"/>
  <c r="N58" i="17"/>
  <c r="K14" i="17"/>
  <c r="O20" i="17"/>
  <c r="G23" i="17"/>
  <c r="G41" i="17" s="1"/>
  <c r="H41" i="17" s="1"/>
  <c r="M14" i="17"/>
  <c r="K23" i="17"/>
  <c r="L43" i="17"/>
  <c r="P60" i="17"/>
  <c r="Q14" i="17"/>
  <c r="O23" i="17"/>
  <c r="R61" i="17"/>
  <c r="M57" i="17"/>
  <c r="N13" i="17"/>
  <c r="N11" i="17" s="1"/>
  <c r="O11" i="17"/>
  <c r="I32" i="17"/>
  <c r="I42" i="17" s="1"/>
  <c r="J42" i="17" s="1"/>
  <c r="E14" i="17"/>
  <c r="E32" i="17"/>
  <c r="G14" i="17"/>
  <c r="M20" i="17"/>
  <c r="J28" i="17"/>
  <c r="J26" i="17" s="1"/>
  <c r="J19" i="17"/>
  <c r="J17" i="17" s="1"/>
  <c r="L22" i="17"/>
  <c r="L20" i="17" s="1"/>
  <c r="Q26" i="17"/>
  <c r="P59" i="17"/>
  <c r="N43" i="17"/>
  <c r="H63" i="17"/>
  <c r="R43" i="17"/>
  <c r="L19" i="17"/>
  <c r="L17" i="17" s="1"/>
  <c r="H58" i="17"/>
  <c r="H57" i="17" s="1"/>
  <c r="M32" i="17"/>
  <c r="H28" i="17"/>
  <c r="H26" i="17" s="1"/>
  <c r="L28" i="17"/>
  <c r="L26" i="17" s="1"/>
  <c r="L59" i="17"/>
  <c r="J63" i="17"/>
  <c r="J58" i="17"/>
  <c r="J57" i="17" s="1"/>
  <c r="P43" i="17"/>
  <c r="R25" i="17"/>
  <c r="R23" i="17" s="1"/>
  <c r="J35" i="17"/>
  <c r="K63" i="17"/>
  <c r="K57" i="17"/>
  <c r="L35" i="17"/>
  <c r="O63" i="17"/>
  <c r="O57" i="17"/>
  <c r="P58" i="17"/>
  <c r="P61" i="17"/>
  <c r="L34" i="17"/>
  <c r="P16" i="17"/>
  <c r="P14" i="17" s="1"/>
  <c r="Q51" i="17"/>
  <c r="Q41" i="17"/>
  <c r="R41" i="17" s="1"/>
  <c r="J14" i="17"/>
  <c r="F32" i="17"/>
  <c r="Q64" i="17"/>
  <c r="Q57" i="17"/>
  <c r="R59" i="17"/>
  <c r="L58" i="17"/>
  <c r="N14" i="17"/>
  <c r="K42" i="17"/>
  <c r="L42" i="17" s="1"/>
  <c r="H23" i="17"/>
  <c r="J32" i="17"/>
  <c r="N59" i="17"/>
  <c r="O52" i="17"/>
  <c r="O42" i="17"/>
  <c r="P34" i="17"/>
  <c r="P32" i="17" s="1"/>
  <c r="M62" i="17"/>
  <c r="N63" i="17"/>
  <c r="N62" i="17" s="1"/>
  <c r="R14" i="17"/>
  <c r="L23" i="17"/>
  <c r="L31" i="17"/>
  <c r="L29" i="17" s="1"/>
  <c r="K29" i="17"/>
  <c r="N32" i="17"/>
  <c r="G57" i="17"/>
  <c r="M41" i="17"/>
  <c r="N41" i="17" s="1"/>
  <c r="M51" i="17"/>
  <c r="Q42" i="17"/>
  <c r="R42" i="17" s="1"/>
  <c r="Q52" i="17"/>
  <c r="P23" i="17"/>
  <c r="I57" i="17"/>
  <c r="N19" i="17"/>
  <c r="N17" i="17" s="1"/>
  <c r="N25" i="17"/>
  <c r="N23" i="17" s="1"/>
  <c r="F13" i="17"/>
  <c r="H35" i="17"/>
  <c r="E66" i="17"/>
  <c r="H13" i="17"/>
  <c r="H11" i="17" s="1"/>
  <c r="P19" i="17"/>
  <c r="P17" i="17" s="1"/>
  <c r="F22" i="17"/>
  <c r="N28" i="17"/>
  <c r="N26" i="17" s="1"/>
  <c r="I52" i="17"/>
  <c r="AA66" i="16"/>
  <c r="AB66" i="16" s="1"/>
  <c r="Z66" i="16"/>
  <c r="W66" i="16"/>
  <c r="V66" i="16"/>
  <c r="S66" i="16"/>
  <c r="T66" i="16" s="1"/>
  <c r="R66" i="16"/>
  <c r="P66" i="16"/>
  <c r="M66" i="16"/>
  <c r="N66" i="16" s="1"/>
  <c r="L66" i="16"/>
  <c r="I66" i="16"/>
  <c r="J66" i="16" s="1"/>
  <c r="H66" i="16"/>
  <c r="F66" i="16"/>
  <c r="AA60" i="16"/>
  <c r="AB60" i="16" s="1"/>
  <c r="Y60" i="16"/>
  <c r="Z60" i="16" s="1"/>
  <c r="W60" i="16"/>
  <c r="X60" i="16" s="1"/>
  <c r="U60" i="16"/>
  <c r="V60" i="16" s="1"/>
  <c r="S60" i="16"/>
  <c r="T60" i="16" s="1"/>
  <c r="Q60" i="16"/>
  <c r="Q65" i="16" s="1"/>
  <c r="R65" i="16" s="1"/>
  <c r="O60" i="16"/>
  <c r="P60" i="16" s="1"/>
  <c r="M60" i="16"/>
  <c r="N60" i="16" s="1"/>
  <c r="K60" i="16"/>
  <c r="L60" i="16" s="1"/>
  <c r="I60" i="16"/>
  <c r="I65" i="16" s="1"/>
  <c r="J65" i="16" s="1"/>
  <c r="G60" i="16"/>
  <c r="E60" i="16"/>
  <c r="E65" i="16" s="1"/>
  <c r="AA59" i="16"/>
  <c r="Y59" i="16"/>
  <c r="Z59" i="16" s="1"/>
  <c r="W59" i="16"/>
  <c r="X59" i="16" s="1"/>
  <c r="U59" i="16"/>
  <c r="V59" i="16" s="1"/>
  <c r="S59" i="16"/>
  <c r="S64" i="16" s="1"/>
  <c r="T64" i="16" s="1"/>
  <c r="Q59" i="16"/>
  <c r="R59" i="16" s="1"/>
  <c r="O59" i="16"/>
  <c r="P59" i="16" s="1"/>
  <c r="M59" i="16"/>
  <c r="N59" i="16" s="1"/>
  <c r="K59" i="16"/>
  <c r="K64" i="16" s="1"/>
  <c r="L64" i="16" s="1"/>
  <c r="I59" i="16"/>
  <c r="G59" i="16"/>
  <c r="G64" i="16" s="1"/>
  <c r="H64" i="16" s="1"/>
  <c r="E59" i="16"/>
  <c r="E64" i="16" s="1"/>
  <c r="F64" i="16" s="1"/>
  <c r="AA58" i="16"/>
  <c r="AB58" i="16" s="1"/>
  <c r="Y58" i="16"/>
  <c r="Z58" i="16" s="1"/>
  <c r="W58" i="16"/>
  <c r="X58" i="16" s="1"/>
  <c r="U58" i="16"/>
  <c r="U63" i="16" s="1"/>
  <c r="V63" i="16" s="1"/>
  <c r="S58" i="16"/>
  <c r="T58" i="16" s="1"/>
  <c r="Q58" i="16"/>
  <c r="R58" i="16" s="1"/>
  <c r="O58" i="16"/>
  <c r="P58" i="16" s="1"/>
  <c r="M58" i="16"/>
  <c r="M63" i="16" s="1"/>
  <c r="N63" i="16" s="1"/>
  <c r="K58" i="16"/>
  <c r="I58" i="16"/>
  <c r="I63" i="16" s="1"/>
  <c r="J63" i="16" s="1"/>
  <c r="G58" i="16"/>
  <c r="G63" i="16" s="1"/>
  <c r="H63" i="16" s="1"/>
  <c r="E58" i="16"/>
  <c r="F58" i="16" s="1"/>
  <c r="AA57" i="16"/>
  <c r="AB57" i="16" s="1"/>
  <c r="Y57" i="16"/>
  <c r="Z57" i="16" s="1"/>
  <c r="W57" i="16"/>
  <c r="W62" i="16" s="1"/>
  <c r="X62" i="16" s="1"/>
  <c r="U57" i="16"/>
  <c r="V57" i="16" s="1"/>
  <c r="S57" i="16"/>
  <c r="T57" i="16" s="1"/>
  <c r="Q57" i="16"/>
  <c r="R57" i="16" s="1"/>
  <c r="O57" i="16"/>
  <c r="O62" i="16" s="1"/>
  <c r="M57" i="16"/>
  <c r="K57" i="16"/>
  <c r="K62" i="16" s="1"/>
  <c r="I57" i="16"/>
  <c r="I62" i="16" s="1"/>
  <c r="G57" i="16"/>
  <c r="H57" i="16" s="1"/>
  <c r="E57" i="16"/>
  <c r="AC46" i="16"/>
  <c r="AB46" i="16"/>
  <c r="Z46" i="16"/>
  <c r="X46" i="16"/>
  <c r="V46" i="16"/>
  <c r="T46" i="16"/>
  <c r="R46" i="16"/>
  <c r="P46" i="16"/>
  <c r="N46" i="16"/>
  <c r="L46" i="16"/>
  <c r="J46" i="16"/>
  <c r="H46" i="16"/>
  <c r="F46" i="16"/>
  <c r="AA45" i="16"/>
  <c r="AB45" i="16" s="1"/>
  <c r="Y45" i="16"/>
  <c r="Z45" i="16" s="1"/>
  <c r="W45" i="16"/>
  <c r="X45" i="16" s="1"/>
  <c r="U45" i="16"/>
  <c r="V45" i="16" s="1"/>
  <c r="S45" i="16"/>
  <c r="T45" i="16" s="1"/>
  <c r="Q45" i="16"/>
  <c r="R45" i="16" s="1"/>
  <c r="O45" i="16"/>
  <c r="P45" i="16" s="1"/>
  <c r="M45" i="16"/>
  <c r="N45" i="16" s="1"/>
  <c r="K45" i="16"/>
  <c r="L45" i="16" s="1"/>
  <c r="I45" i="16"/>
  <c r="J45" i="16" s="1"/>
  <c r="G45" i="16"/>
  <c r="E45" i="16"/>
  <c r="F45" i="16" s="1"/>
  <c r="AA44" i="16"/>
  <c r="AB44" i="16" s="1"/>
  <c r="Y44" i="16"/>
  <c r="Z44" i="16" s="1"/>
  <c r="W44" i="16"/>
  <c r="X44" i="16" s="1"/>
  <c r="U44" i="16"/>
  <c r="V44" i="16" s="1"/>
  <c r="S44" i="16"/>
  <c r="T44" i="16" s="1"/>
  <c r="Q44" i="16"/>
  <c r="R44" i="16" s="1"/>
  <c r="O44" i="16"/>
  <c r="P44" i="16" s="1"/>
  <c r="M44" i="16"/>
  <c r="N44" i="16" s="1"/>
  <c r="K44" i="16"/>
  <c r="L44" i="16" s="1"/>
  <c r="I44" i="16"/>
  <c r="J44" i="16" s="1"/>
  <c r="G44" i="16"/>
  <c r="H44" i="16" s="1"/>
  <c r="E44" i="16"/>
  <c r="F44" i="16" s="1"/>
  <c r="AA43" i="16"/>
  <c r="AB43" i="16" s="1"/>
  <c r="Y43" i="16"/>
  <c r="Z43" i="16" s="1"/>
  <c r="W43" i="16"/>
  <c r="X43" i="16" s="1"/>
  <c r="U43" i="16"/>
  <c r="V43" i="16" s="1"/>
  <c r="S43" i="16"/>
  <c r="T43" i="16" s="1"/>
  <c r="Q43" i="16"/>
  <c r="R43" i="16" s="1"/>
  <c r="O43" i="16"/>
  <c r="P43" i="16" s="1"/>
  <c r="M43" i="16"/>
  <c r="N43" i="16" s="1"/>
  <c r="K43" i="16"/>
  <c r="L43" i="16" s="1"/>
  <c r="I43" i="16"/>
  <c r="J43" i="16" s="1"/>
  <c r="G43" i="16"/>
  <c r="H43" i="16" s="1"/>
  <c r="E43" i="16"/>
  <c r="F43" i="16" s="1"/>
  <c r="AC36" i="16"/>
  <c r="AB36" i="16"/>
  <c r="Z36" i="16"/>
  <c r="X36" i="16"/>
  <c r="V36" i="16"/>
  <c r="T36" i="16"/>
  <c r="R36" i="16"/>
  <c r="P36" i="16"/>
  <c r="N36" i="16"/>
  <c r="L36" i="16"/>
  <c r="J36" i="16"/>
  <c r="H36" i="16"/>
  <c r="F36" i="16"/>
  <c r="AC35" i="16"/>
  <c r="AB35" i="16"/>
  <c r="Z35" i="16"/>
  <c r="X35" i="16"/>
  <c r="V35" i="16"/>
  <c r="T35" i="16"/>
  <c r="R35" i="16"/>
  <c r="P35" i="16"/>
  <c r="N35" i="16"/>
  <c r="L35" i="16"/>
  <c r="J35" i="16"/>
  <c r="H35" i="16"/>
  <c r="F35" i="16"/>
  <c r="AA34" i="16"/>
  <c r="Y34" i="16"/>
  <c r="W34" i="16"/>
  <c r="U34" i="16"/>
  <c r="S34" i="16"/>
  <c r="Q34" i="16"/>
  <c r="O34" i="16"/>
  <c r="M34" i="16"/>
  <c r="K34" i="16"/>
  <c r="I34" i="16"/>
  <c r="G34" i="16"/>
  <c r="E34" i="16"/>
  <c r="AA33" i="16"/>
  <c r="Y33" i="16"/>
  <c r="Y31" i="16" s="1"/>
  <c r="W33" i="16"/>
  <c r="W31" i="16" s="1"/>
  <c r="U33" i="16"/>
  <c r="U31" i="16" s="1"/>
  <c r="U41" i="16" s="1"/>
  <c r="V41" i="16" s="1"/>
  <c r="S33" i="16"/>
  <c r="S31" i="16" s="1"/>
  <c r="S51" i="16" s="1"/>
  <c r="Q33" i="16"/>
  <c r="O33" i="16"/>
  <c r="P33" i="16" s="1"/>
  <c r="M33" i="16"/>
  <c r="N33" i="16" s="1"/>
  <c r="K33" i="16"/>
  <c r="L33" i="16" s="1"/>
  <c r="I33" i="16"/>
  <c r="J33" i="16" s="1"/>
  <c r="G33" i="16"/>
  <c r="G31" i="16" s="1"/>
  <c r="G51" i="16" s="1"/>
  <c r="E33" i="16"/>
  <c r="F33" i="16" s="1"/>
  <c r="AC32" i="16"/>
  <c r="AB32" i="16"/>
  <c r="Z32" i="16"/>
  <c r="X32" i="16"/>
  <c r="V32" i="16"/>
  <c r="T32" i="16"/>
  <c r="R32" i="16"/>
  <c r="P32" i="16"/>
  <c r="N32" i="16"/>
  <c r="L32" i="16"/>
  <c r="J32" i="16"/>
  <c r="H32" i="16"/>
  <c r="F32" i="16"/>
  <c r="Q31" i="16"/>
  <c r="Q51" i="16" s="1"/>
  <c r="O31" i="16"/>
  <c r="O51" i="16" s="1"/>
  <c r="O55" i="16" s="1"/>
  <c r="AA30" i="16"/>
  <c r="AB30" i="16" s="1"/>
  <c r="Y30" i="16"/>
  <c r="Y28" i="16" s="1"/>
  <c r="W30" i="16"/>
  <c r="X30" i="16" s="1"/>
  <c r="U30" i="16"/>
  <c r="U28" i="16" s="1"/>
  <c r="S30" i="16"/>
  <c r="Q30" i="16"/>
  <c r="O30" i="16"/>
  <c r="O28" i="16" s="1"/>
  <c r="M30" i="16"/>
  <c r="M28" i="16" s="1"/>
  <c r="K30" i="16"/>
  <c r="K28" i="16" s="1"/>
  <c r="I30" i="16"/>
  <c r="I28" i="16" s="1"/>
  <c r="G30" i="16"/>
  <c r="H30" i="16" s="1"/>
  <c r="E30" i="16"/>
  <c r="E28" i="16" s="1"/>
  <c r="AC29" i="16"/>
  <c r="AB29" i="16"/>
  <c r="Z29" i="16"/>
  <c r="X29" i="16"/>
  <c r="V29" i="16"/>
  <c r="T29" i="16"/>
  <c r="R29" i="16"/>
  <c r="P29" i="16"/>
  <c r="N29" i="16"/>
  <c r="L29" i="16"/>
  <c r="J29" i="16"/>
  <c r="H29" i="16"/>
  <c r="F29" i="16"/>
  <c r="AA28" i="16"/>
  <c r="AA27" i="16"/>
  <c r="AA25" i="16" s="1"/>
  <c r="Y27" i="16"/>
  <c r="Y25" i="16" s="1"/>
  <c r="W27" i="16"/>
  <c r="X27" i="16" s="1"/>
  <c r="U27" i="16"/>
  <c r="V27" i="16" s="1"/>
  <c r="S27" i="16"/>
  <c r="T27" i="16" s="1"/>
  <c r="Q27" i="16"/>
  <c r="Q25" i="16" s="1"/>
  <c r="O27" i="16"/>
  <c r="P27" i="16" s="1"/>
  <c r="M27" i="16"/>
  <c r="N27" i="16" s="1"/>
  <c r="K27" i="16"/>
  <c r="K25" i="16" s="1"/>
  <c r="I27" i="16"/>
  <c r="G27" i="16"/>
  <c r="E27" i="16"/>
  <c r="E25" i="16" s="1"/>
  <c r="AC26" i="16"/>
  <c r="AB26" i="16"/>
  <c r="Z26" i="16"/>
  <c r="X26" i="16"/>
  <c r="V26" i="16"/>
  <c r="T26" i="16"/>
  <c r="R26" i="16"/>
  <c r="P26" i="16"/>
  <c r="N26" i="16"/>
  <c r="L26" i="16"/>
  <c r="J26" i="16"/>
  <c r="H26" i="16"/>
  <c r="F26" i="16"/>
  <c r="S25" i="16"/>
  <c r="AA24" i="16"/>
  <c r="Y24" i="16"/>
  <c r="W24" i="16"/>
  <c r="W22" i="16" s="1"/>
  <c r="U24" i="16"/>
  <c r="U22" i="16" s="1"/>
  <c r="S24" i="16"/>
  <c r="S22" i="16" s="1"/>
  <c r="Q24" i="16"/>
  <c r="Q22" i="16" s="1"/>
  <c r="O24" i="16"/>
  <c r="P24" i="16" s="1"/>
  <c r="M24" i="16"/>
  <c r="M22" i="16" s="1"/>
  <c r="K24" i="16"/>
  <c r="K22" i="16" s="1"/>
  <c r="K50" i="16" s="1"/>
  <c r="I24" i="16"/>
  <c r="J24" i="16" s="1"/>
  <c r="H24" i="16"/>
  <c r="G24" i="16"/>
  <c r="E24" i="16"/>
  <c r="F24" i="16" s="1"/>
  <c r="AC23" i="16"/>
  <c r="AB23" i="16"/>
  <c r="Z23" i="16"/>
  <c r="X23" i="16"/>
  <c r="V23" i="16"/>
  <c r="T23" i="16"/>
  <c r="R23" i="16"/>
  <c r="P23" i="16"/>
  <c r="N23" i="16"/>
  <c r="L23" i="16"/>
  <c r="J23" i="16"/>
  <c r="H23" i="16"/>
  <c r="F23" i="16"/>
  <c r="G22" i="16"/>
  <c r="AA21" i="16"/>
  <c r="AB21" i="16" s="1"/>
  <c r="Y21" i="16"/>
  <c r="Z21" i="16" s="1"/>
  <c r="W21" i="16"/>
  <c r="W19" i="16" s="1"/>
  <c r="U21" i="16"/>
  <c r="V21" i="16" s="1"/>
  <c r="S21" i="16"/>
  <c r="S19" i="16" s="1"/>
  <c r="Q21" i="16"/>
  <c r="O21" i="16"/>
  <c r="M21" i="16"/>
  <c r="M19" i="16" s="1"/>
  <c r="K21" i="16"/>
  <c r="K19" i="16" s="1"/>
  <c r="I21" i="16"/>
  <c r="I19" i="16" s="1"/>
  <c r="G21" i="16"/>
  <c r="G19" i="16" s="1"/>
  <c r="E21" i="16"/>
  <c r="E19" i="16" s="1"/>
  <c r="AC20" i="16"/>
  <c r="AB20" i="16"/>
  <c r="Z20" i="16"/>
  <c r="X20" i="16"/>
  <c r="V20" i="16"/>
  <c r="T20" i="16"/>
  <c r="R20" i="16"/>
  <c r="P20" i="16"/>
  <c r="N20" i="16"/>
  <c r="L20" i="16"/>
  <c r="J20" i="16"/>
  <c r="H20" i="16"/>
  <c r="F20" i="16"/>
  <c r="AA19" i="16"/>
  <c r="U19" i="16"/>
  <c r="AA18" i="16"/>
  <c r="AA16" i="16" s="1"/>
  <c r="Y18" i="16"/>
  <c r="Y16" i="16" s="1"/>
  <c r="W18" i="16"/>
  <c r="X18" i="16" s="1"/>
  <c r="U18" i="16"/>
  <c r="U16" i="16" s="1"/>
  <c r="S18" i="16"/>
  <c r="T18" i="16" s="1"/>
  <c r="Q18" i="16"/>
  <c r="R18" i="16" s="1"/>
  <c r="O18" i="16"/>
  <c r="P18" i="16" s="1"/>
  <c r="M18" i="16"/>
  <c r="N18" i="16" s="1"/>
  <c r="K18" i="16"/>
  <c r="L18" i="16" s="1"/>
  <c r="I18" i="16"/>
  <c r="I16" i="16" s="1"/>
  <c r="G18" i="16"/>
  <c r="E18" i="16"/>
  <c r="AC17" i="16"/>
  <c r="AB17" i="16"/>
  <c r="Z17" i="16"/>
  <c r="X17" i="16"/>
  <c r="V17" i="16"/>
  <c r="T17" i="16"/>
  <c r="R17" i="16"/>
  <c r="P17" i="16"/>
  <c r="N17" i="16"/>
  <c r="L17" i="16"/>
  <c r="J17" i="16"/>
  <c r="H17" i="16"/>
  <c r="F17" i="16"/>
  <c r="AA15" i="16"/>
  <c r="AB15" i="16" s="1"/>
  <c r="Y15" i="16"/>
  <c r="W15" i="16"/>
  <c r="U15" i="16"/>
  <c r="U13" i="16" s="1"/>
  <c r="S15" i="16"/>
  <c r="S13" i="16" s="1"/>
  <c r="Q15" i="16"/>
  <c r="Q13" i="16" s="1"/>
  <c r="O15" i="16"/>
  <c r="O13" i="16" s="1"/>
  <c r="M15" i="16"/>
  <c r="N15" i="16" s="1"/>
  <c r="K15" i="16"/>
  <c r="K13" i="16" s="1"/>
  <c r="I15" i="16"/>
  <c r="J15" i="16" s="1"/>
  <c r="G15" i="16"/>
  <c r="G13" i="16" s="1"/>
  <c r="E15" i="16"/>
  <c r="E13" i="16" s="1"/>
  <c r="AC14" i="16"/>
  <c r="AB14" i="16"/>
  <c r="Z14" i="16"/>
  <c r="X14" i="16"/>
  <c r="V14" i="16"/>
  <c r="T14" i="16"/>
  <c r="R14" i="16"/>
  <c r="P14" i="16"/>
  <c r="N14" i="16"/>
  <c r="L14" i="16"/>
  <c r="J14" i="16"/>
  <c r="H14" i="16"/>
  <c r="F14" i="16"/>
  <c r="AA12" i="16"/>
  <c r="AB12" i="16" s="1"/>
  <c r="Y12" i="16"/>
  <c r="Z12" i="16" s="1"/>
  <c r="W12" i="16"/>
  <c r="X12" i="16" s="1"/>
  <c r="U12" i="16"/>
  <c r="V12" i="16" s="1"/>
  <c r="S12" i="16"/>
  <c r="T12" i="16" s="1"/>
  <c r="Q12" i="16"/>
  <c r="R12" i="16" s="1"/>
  <c r="O12" i="16"/>
  <c r="M12" i="16"/>
  <c r="K12" i="16"/>
  <c r="K10" i="16" s="1"/>
  <c r="I12" i="16"/>
  <c r="I10" i="16" s="1"/>
  <c r="G12" i="16"/>
  <c r="G10" i="16" s="1"/>
  <c r="E12" i="16"/>
  <c r="F12" i="16" s="1"/>
  <c r="AC11" i="16"/>
  <c r="AB11" i="16"/>
  <c r="Z11" i="16"/>
  <c r="X11" i="16"/>
  <c r="V11" i="16"/>
  <c r="T11" i="16"/>
  <c r="R11" i="16"/>
  <c r="P11" i="16"/>
  <c r="N11" i="16"/>
  <c r="L11" i="16"/>
  <c r="J11" i="16"/>
  <c r="H11" i="16"/>
  <c r="F11" i="16"/>
  <c r="Y10" i="16"/>
  <c r="AC7" i="16"/>
  <c r="U44" i="17" l="1"/>
  <c r="S32" i="17"/>
  <c r="S11" i="17"/>
  <c r="S14" i="17"/>
  <c r="G40" i="17"/>
  <c r="H40" i="17" s="1"/>
  <c r="U67" i="17"/>
  <c r="O64" i="16"/>
  <c r="P64" i="16" s="1"/>
  <c r="F20" i="17"/>
  <c r="T20" i="17" s="1"/>
  <c r="T22" i="17"/>
  <c r="M50" i="17"/>
  <c r="N50" i="17" s="1"/>
  <c r="T35" i="17"/>
  <c r="U35" i="17" s="1"/>
  <c r="S26" i="17"/>
  <c r="T43" i="17"/>
  <c r="F65" i="17"/>
  <c r="T65" i="17" s="1"/>
  <c r="S65" i="17"/>
  <c r="T61" i="17"/>
  <c r="U61" i="17" s="1"/>
  <c r="U64" i="16"/>
  <c r="V64" i="16" s="1"/>
  <c r="F11" i="17"/>
  <c r="T11" i="17" s="1"/>
  <c r="T13" i="17"/>
  <c r="U13" i="17" s="1"/>
  <c r="T19" i="17"/>
  <c r="U19" i="17" s="1"/>
  <c r="T14" i="17"/>
  <c r="T26" i="17"/>
  <c r="T28" i="17"/>
  <c r="T16" i="17"/>
  <c r="T25" i="17"/>
  <c r="S63" i="17"/>
  <c r="T34" i="17"/>
  <c r="F57" i="17"/>
  <c r="T58" i="17"/>
  <c r="F64" i="17"/>
  <c r="S64" i="17"/>
  <c r="T60" i="17"/>
  <c r="U60" i="17" s="1"/>
  <c r="S29" i="17"/>
  <c r="N25" i="16"/>
  <c r="F66" i="17"/>
  <c r="T66" i="17" s="1"/>
  <c r="S66" i="17"/>
  <c r="E41" i="17"/>
  <c r="S23" i="17"/>
  <c r="F29" i="17"/>
  <c r="T29" i="17" s="1"/>
  <c r="U29" i="17" s="1"/>
  <c r="T31" i="17"/>
  <c r="T23" i="17"/>
  <c r="T59" i="17"/>
  <c r="S20" i="17"/>
  <c r="S17" i="17"/>
  <c r="I62" i="17"/>
  <c r="O40" i="17"/>
  <c r="P40" i="17" s="1"/>
  <c r="O41" i="17"/>
  <c r="P41" i="17" s="1"/>
  <c r="O51" i="17"/>
  <c r="P51" i="17" s="1"/>
  <c r="U45" i="17"/>
  <c r="G50" i="17"/>
  <c r="G54" i="17" s="1"/>
  <c r="F62" i="17"/>
  <c r="K50" i="17"/>
  <c r="L50" i="17" s="1"/>
  <c r="P25" i="16"/>
  <c r="J60" i="16"/>
  <c r="Q40" i="17"/>
  <c r="R40" i="17" s="1"/>
  <c r="R39" i="17" s="1"/>
  <c r="R38" i="17" s="1"/>
  <c r="O65" i="16"/>
  <c r="P65" i="16" s="1"/>
  <c r="E22" i="16"/>
  <c r="N58" i="16"/>
  <c r="W64" i="16"/>
  <c r="X64" i="16" s="1"/>
  <c r="E51" i="17"/>
  <c r="G62" i="17"/>
  <c r="I50" i="17"/>
  <c r="J50" i="17" s="1"/>
  <c r="K41" i="17"/>
  <c r="L41" i="17" s="1"/>
  <c r="Y19" i="16"/>
  <c r="AD36" i="16"/>
  <c r="Y62" i="16"/>
  <c r="Z62" i="16" s="1"/>
  <c r="K65" i="16"/>
  <c r="L65" i="16" s="1"/>
  <c r="H62" i="17"/>
  <c r="G10" i="17"/>
  <c r="J62" i="17"/>
  <c r="U59" i="17"/>
  <c r="R57" i="17"/>
  <c r="P42" i="17"/>
  <c r="N57" i="17"/>
  <c r="U58" i="17"/>
  <c r="L32" i="17"/>
  <c r="U34" i="17"/>
  <c r="U25" i="17"/>
  <c r="U28" i="17"/>
  <c r="U31" i="17"/>
  <c r="U22" i="17"/>
  <c r="F17" i="17"/>
  <c r="T17" i="17" s="1"/>
  <c r="U16" i="17"/>
  <c r="I51" i="17"/>
  <c r="I41" i="17"/>
  <c r="J41" i="17" s="1"/>
  <c r="I10" i="17"/>
  <c r="E40" i="17"/>
  <c r="Q10" i="17"/>
  <c r="E10" i="17"/>
  <c r="Q50" i="17"/>
  <c r="R50" i="17" s="1"/>
  <c r="P57" i="17"/>
  <c r="E52" i="17"/>
  <c r="E42" i="17"/>
  <c r="S57" i="17"/>
  <c r="M10" i="17"/>
  <c r="M40" i="17"/>
  <c r="N40" i="17" s="1"/>
  <c r="E50" i="17"/>
  <c r="K51" i="17"/>
  <c r="L51" i="17" s="1"/>
  <c r="O10" i="17"/>
  <c r="G51" i="17"/>
  <c r="O50" i="17"/>
  <c r="P50" i="17" s="1"/>
  <c r="K40" i="17"/>
  <c r="L40" i="17" s="1"/>
  <c r="L57" i="17"/>
  <c r="E62" i="17"/>
  <c r="G52" i="17"/>
  <c r="G42" i="17"/>
  <c r="H42" i="17" s="1"/>
  <c r="H39" i="17" s="1"/>
  <c r="H38" i="17" s="1"/>
  <c r="P52" i="17"/>
  <c r="O56" i="17"/>
  <c r="O55" i="17"/>
  <c r="P55" i="17" s="1"/>
  <c r="H50" i="17"/>
  <c r="P63" i="17"/>
  <c r="P62" i="17" s="1"/>
  <c r="O62" i="17"/>
  <c r="J52" i="17"/>
  <c r="I56" i="17"/>
  <c r="J56" i="17" s="1"/>
  <c r="R51" i="17"/>
  <c r="Q55" i="17"/>
  <c r="R55" i="17" s="1"/>
  <c r="R52" i="17"/>
  <c r="Q56" i="17"/>
  <c r="R56" i="17" s="1"/>
  <c r="N51" i="17"/>
  <c r="M55" i="17"/>
  <c r="N55" i="17" s="1"/>
  <c r="R64" i="17"/>
  <c r="Q62" i="17"/>
  <c r="M54" i="17"/>
  <c r="K10" i="17"/>
  <c r="K62" i="17"/>
  <c r="L63" i="17"/>
  <c r="L62" i="17" s="1"/>
  <c r="M42" i="17"/>
  <c r="N42" i="17" s="1"/>
  <c r="M52" i="17"/>
  <c r="H34" i="16"/>
  <c r="J34" i="16"/>
  <c r="R34" i="16"/>
  <c r="T34" i="16"/>
  <c r="X34" i="16"/>
  <c r="Z34" i="16"/>
  <c r="N31" i="16"/>
  <c r="V19" i="16"/>
  <c r="N16" i="16"/>
  <c r="R10" i="16"/>
  <c r="M50" i="16"/>
  <c r="N50" i="16" s="1"/>
  <c r="M40" i="16"/>
  <c r="N40" i="16" s="1"/>
  <c r="N24" i="16"/>
  <c r="O56" i="16"/>
  <c r="F15" i="16"/>
  <c r="F13" i="16" s="1"/>
  <c r="Z10" i="16"/>
  <c r="P16" i="16"/>
  <c r="H21" i="16"/>
  <c r="H19" i="16" s="1"/>
  <c r="O25" i="16"/>
  <c r="R27" i="16"/>
  <c r="U10" i="16"/>
  <c r="N30" i="16"/>
  <c r="N28" i="16" s="1"/>
  <c r="L34" i="16"/>
  <c r="H15" i="16"/>
  <c r="H13" i="16" s="1"/>
  <c r="P57" i="16"/>
  <c r="N34" i="16"/>
  <c r="P34" i="16"/>
  <c r="I13" i="16"/>
  <c r="U25" i="16"/>
  <c r="AA13" i="16"/>
  <c r="M16" i="16"/>
  <c r="F30" i="16"/>
  <c r="F28" i="16" s="1"/>
  <c r="X21" i="16"/>
  <c r="X19" i="16" s="1"/>
  <c r="L24" i="16"/>
  <c r="L22" i="16" s="1"/>
  <c r="O22" i="16"/>
  <c r="O50" i="16" s="1"/>
  <c r="O54" i="16" s="1"/>
  <c r="P54" i="16" s="1"/>
  <c r="U65" i="16"/>
  <c r="V65" i="16" s="1"/>
  <c r="M25" i="16"/>
  <c r="F34" i="16"/>
  <c r="T25" i="16"/>
  <c r="V18" i="16"/>
  <c r="V16" i="16" s="1"/>
  <c r="V34" i="16"/>
  <c r="Q16" i="16"/>
  <c r="W63" i="16"/>
  <c r="X63" i="16" s="1"/>
  <c r="Q10" i="16"/>
  <c r="S10" i="16"/>
  <c r="N21" i="16"/>
  <c r="N19" i="16" s="1"/>
  <c r="J13" i="16"/>
  <c r="S16" i="16"/>
  <c r="S49" i="16" s="1"/>
  <c r="T21" i="16"/>
  <c r="T19" i="16" s="1"/>
  <c r="G28" i="16"/>
  <c r="G40" i="16" s="1"/>
  <c r="H40" i="16" s="1"/>
  <c r="AB28" i="16"/>
  <c r="AD46" i="16"/>
  <c r="AA63" i="16"/>
  <c r="AB63" i="16" s="1"/>
  <c r="I22" i="16"/>
  <c r="I40" i="16" s="1"/>
  <c r="J40" i="16" s="1"/>
  <c r="H22" i="16"/>
  <c r="V10" i="16"/>
  <c r="E31" i="16"/>
  <c r="E41" i="16" s="1"/>
  <c r="AB34" i="16"/>
  <c r="L12" i="16"/>
  <c r="L10" i="16" s="1"/>
  <c r="L27" i="16"/>
  <c r="L59" i="16"/>
  <c r="S65" i="16"/>
  <c r="T65" i="16" s="1"/>
  <c r="O41" i="16"/>
  <c r="P41" i="16" s="1"/>
  <c r="AA65" i="16"/>
  <c r="AB65" i="16" s="1"/>
  <c r="AB13" i="16"/>
  <c r="O16" i="16"/>
  <c r="X28" i="16"/>
  <c r="T10" i="16"/>
  <c r="K31" i="16"/>
  <c r="K51" i="16" s="1"/>
  <c r="R51" i="16"/>
  <c r="Q55" i="16"/>
  <c r="G55" i="16"/>
  <c r="H51" i="16"/>
  <c r="F31" i="16"/>
  <c r="R16" i="16"/>
  <c r="L51" i="16"/>
  <c r="K55" i="16"/>
  <c r="W10" i="16"/>
  <c r="X10" i="16"/>
  <c r="L15" i="16"/>
  <c r="R15" i="16"/>
  <c r="R13" i="16" s="1"/>
  <c r="K16" i="16"/>
  <c r="K39" i="16" s="1"/>
  <c r="L39" i="16" s="1"/>
  <c r="AD17" i="16"/>
  <c r="T16" i="16"/>
  <c r="AB19" i="16"/>
  <c r="I50" i="16"/>
  <c r="I54" i="16" s="1"/>
  <c r="J54" i="16" s="1"/>
  <c r="AD23" i="16"/>
  <c r="N22" i="16"/>
  <c r="U50" i="16"/>
  <c r="U54" i="16" s="1"/>
  <c r="V54" i="16" s="1"/>
  <c r="W25" i="16"/>
  <c r="L25" i="16"/>
  <c r="V25" i="16"/>
  <c r="W28" i="16"/>
  <c r="W50" i="16" s="1"/>
  <c r="W54" i="16" s="1"/>
  <c r="X54" i="16" s="1"/>
  <c r="J30" i="16"/>
  <c r="J28" i="16" s="1"/>
  <c r="V30" i="16"/>
  <c r="V28" i="16" s="1"/>
  <c r="Z30" i="16"/>
  <c r="Z28" i="16" s="1"/>
  <c r="M31" i="16"/>
  <c r="AD32" i="16"/>
  <c r="P31" i="16"/>
  <c r="H33" i="16"/>
  <c r="H31" i="16" s="1"/>
  <c r="Q41" i="16"/>
  <c r="R41" i="16" s="1"/>
  <c r="AD44" i="16"/>
  <c r="Q62" i="16"/>
  <c r="R62" i="16" s="1"/>
  <c r="AA62" i="16"/>
  <c r="AB62" i="16" s="1"/>
  <c r="O63" i="16"/>
  <c r="P63" i="16" s="1"/>
  <c r="Y63" i="16"/>
  <c r="Q64" i="16"/>
  <c r="R64" i="16" s="1"/>
  <c r="Y64" i="16"/>
  <c r="Z64" i="16" s="1"/>
  <c r="M65" i="16"/>
  <c r="N65" i="16" s="1"/>
  <c r="W65" i="16"/>
  <c r="X65" i="16" s="1"/>
  <c r="L13" i="16"/>
  <c r="Z19" i="16"/>
  <c r="AD14" i="16"/>
  <c r="S39" i="16"/>
  <c r="T39" i="16" s="1"/>
  <c r="AD20" i="16"/>
  <c r="R25" i="16"/>
  <c r="J31" i="16"/>
  <c r="S41" i="16"/>
  <c r="T41" i="16" s="1"/>
  <c r="L42" i="16"/>
  <c r="AB42" i="16"/>
  <c r="AC57" i="16"/>
  <c r="S62" i="16"/>
  <c r="Q63" i="16"/>
  <c r="R63" i="16" s="1"/>
  <c r="Y65" i="16"/>
  <c r="Z65" i="16" s="1"/>
  <c r="AC66" i="16"/>
  <c r="AA10" i="16"/>
  <c r="AA49" i="16" s="1"/>
  <c r="AB10" i="16"/>
  <c r="M13" i="16"/>
  <c r="J18" i="16"/>
  <c r="J16" i="16" s="1"/>
  <c r="J22" i="16"/>
  <c r="I31" i="16"/>
  <c r="L31" i="16"/>
  <c r="T33" i="16"/>
  <c r="T31" i="16" s="1"/>
  <c r="K40" i="16"/>
  <c r="L40" i="16" s="1"/>
  <c r="N42" i="16"/>
  <c r="J42" i="16"/>
  <c r="U62" i="16"/>
  <c r="U61" i="16" s="1"/>
  <c r="E63" i="16"/>
  <c r="F63" i="16" s="1"/>
  <c r="S63" i="16"/>
  <c r="T63" i="16" s="1"/>
  <c r="M64" i="16"/>
  <c r="N64" i="16" s="1"/>
  <c r="AA64" i="16"/>
  <c r="Z42" i="16"/>
  <c r="R42" i="16"/>
  <c r="F10" i="16"/>
  <c r="X42" i="16"/>
  <c r="T42" i="16"/>
  <c r="V42" i="16"/>
  <c r="K54" i="16"/>
  <c r="L54" i="16" s="1"/>
  <c r="L50" i="16"/>
  <c r="P42" i="16"/>
  <c r="AB18" i="16"/>
  <c r="AB16" i="16" s="1"/>
  <c r="L57" i="16"/>
  <c r="AA22" i="16"/>
  <c r="AB24" i="16"/>
  <c r="AB22" i="16" s="1"/>
  <c r="G65" i="16"/>
  <c r="H65" i="16" s="1"/>
  <c r="H60" i="16"/>
  <c r="E40" i="16"/>
  <c r="E50" i="16"/>
  <c r="G62" i="16"/>
  <c r="K63" i="16"/>
  <c r="L63" i="16" s="1"/>
  <c r="L58" i="16"/>
  <c r="T15" i="16"/>
  <c r="T13" i="16" s="1"/>
  <c r="V24" i="16"/>
  <c r="K61" i="16"/>
  <c r="L62" i="16"/>
  <c r="M62" i="16"/>
  <c r="N57" i="16"/>
  <c r="M56" i="16"/>
  <c r="P62" i="16"/>
  <c r="AC21" i="16"/>
  <c r="U51" i="16"/>
  <c r="E56" i="16"/>
  <c r="O19" i="16"/>
  <c r="P21" i="16"/>
  <c r="P19" i="16" s="1"/>
  <c r="AB64" i="16"/>
  <c r="Q28" i="16"/>
  <c r="Q40" i="16" s="1"/>
  <c r="R40" i="16" s="1"/>
  <c r="R30" i="16"/>
  <c r="R28" i="16" s="1"/>
  <c r="W13" i="16"/>
  <c r="X15" i="16"/>
  <c r="X13" i="16" s="1"/>
  <c r="U39" i="16"/>
  <c r="V39" i="16" s="1"/>
  <c r="P22" i="16"/>
  <c r="AC33" i="16"/>
  <c r="H45" i="16"/>
  <c r="H42" i="16" s="1"/>
  <c r="AC45" i="16"/>
  <c r="L16" i="16"/>
  <c r="AD26" i="16"/>
  <c r="AD43" i="16"/>
  <c r="P51" i="16"/>
  <c r="F59" i="16"/>
  <c r="J12" i="16"/>
  <c r="J10" i="16" s="1"/>
  <c r="F21" i="16"/>
  <c r="F27" i="16"/>
  <c r="H59" i="16"/>
  <c r="T24" i="16"/>
  <c r="T22" i="16" s="1"/>
  <c r="Y13" i="16"/>
  <c r="Y49" i="16" s="1"/>
  <c r="Z15" i="16"/>
  <c r="Z13" i="16" s="1"/>
  <c r="E62" i="16"/>
  <c r="G25" i="16"/>
  <c r="G39" i="16" s="1"/>
  <c r="H39" i="16" s="1"/>
  <c r="H27" i="16"/>
  <c r="H25" i="16" s="1"/>
  <c r="G56" i="16"/>
  <c r="I64" i="16"/>
  <c r="I61" i="16" s="1"/>
  <c r="J59" i="16"/>
  <c r="P30" i="16"/>
  <c r="P28" i="16" s="1"/>
  <c r="W41" i="16"/>
  <c r="X41" i="16" s="1"/>
  <c r="W51" i="16"/>
  <c r="X33" i="16"/>
  <c r="X31" i="16" s="1"/>
  <c r="Y41" i="16"/>
  <c r="Z41" i="16" s="1"/>
  <c r="Y51" i="16"/>
  <c r="X66" i="16"/>
  <c r="AD66" i="16" s="1"/>
  <c r="Z18" i="16"/>
  <c r="Z16" i="16" s="1"/>
  <c r="AC58" i="16"/>
  <c r="F60" i="16"/>
  <c r="J62" i="16"/>
  <c r="I25" i="16"/>
  <c r="J27" i="16"/>
  <c r="J25" i="16" s="1"/>
  <c r="AC59" i="16"/>
  <c r="J57" i="16"/>
  <c r="AA31" i="16"/>
  <c r="AB33" i="16"/>
  <c r="AB31" i="16" s="1"/>
  <c r="X24" i="16"/>
  <c r="X22" i="16" s="1"/>
  <c r="F42" i="16"/>
  <c r="AC43" i="16"/>
  <c r="AC34" i="16"/>
  <c r="U40" i="16"/>
  <c r="V40" i="16" s="1"/>
  <c r="I56" i="16"/>
  <c r="AB59" i="16"/>
  <c r="AB56" i="16" s="1"/>
  <c r="H28" i="16"/>
  <c r="X50" i="16"/>
  <c r="Y22" i="16"/>
  <c r="Z24" i="16"/>
  <c r="Z22" i="16" s="1"/>
  <c r="AB27" i="16"/>
  <c r="AB25" i="16" s="1"/>
  <c r="AD35" i="16"/>
  <c r="Z56" i="16"/>
  <c r="O10" i="16"/>
  <c r="P12" i="16"/>
  <c r="P10" i="16" s="1"/>
  <c r="W16" i="16"/>
  <c r="J21" i="16"/>
  <c r="J19" i="16" s="1"/>
  <c r="V33" i="16"/>
  <c r="V31" i="16" s="1"/>
  <c r="Z27" i="16"/>
  <c r="Z25" i="16" s="1"/>
  <c r="AC18" i="16"/>
  <c r="G16" i="16"/>
  <c r="H18" i="16"/>
  <c r="H16" i="16" s="1"/>
  <c r="K56" i="16"/>
  <c r="V15" i="16"/>
  <c r="V13" i="16" s="1"/>
  <c r="S28" i="16"/>
  <c r="S50" i="16" s="1"/>
  <c r="T30" i="16"/>
  <c r="T28" i="16" s="1"/>
  <c r="F65" i="16"/>
  <c r="AC27" i="16"/>
  <c r="P56" i="16"/>
  <c r="AD11" i="16"/>
  <c r="P15" i="16"/>
  <c r="P13" i="16" s="1"/>
  <c r="L21" i="16"/>
  <c r="L19" i="16" s="1"/>
  <c r="H58" i="16"/>
  <c r="Q19" i="16"/>
  <c r="R21" i="16"/>
  <c r="R19" i="16" s="1"/>
  <c r="F57" i="16"/>
  <c r="N13" i="16"/>
  <c r="F22" i="16"/>
  <c r="H12" i="16"/>
  <c r="H10" i="16" s="1"/>
  <c r="L30" i="16"/>
  <c r="R33" i="16"/>
  <c r="R31" i="16" s="1"/>
  <c r="G41" i="16"/>
  <c r="H41" i="16" s="1"/>
  <c r="AC60" i="16"/>
  <c r="R24" i="16"/>
  <c r="R22" i="16" s="1"/>
  <c r="Z33" i="16"/>
  <c r="Z31" i="16" s="1"/>
  <c r="X16" i="16"/>
  <c r="X25" i="16"/>
  <c r="R56" i="16"/>
  <c r="AC12" i="16"/>
  <c r="E10" i="16"/>
  <c r="E16" i="16"/>
  <c r="F18" i="16"/>
  <c r="AD29" i="16"/>
  <c r="M10" i="16"/>
  <c r="N12" i="16"/>
  <c r="N10" i="16" s="1"/>
  <c r="AC24" i="16"/>
  <c r="S55" i="16"/>
  <c r="T51" i="16"/>
  <c r="J58" i="16"/>
  <c r="AC44" i="16"/>
  <c r="Q56" i="16"/>
  <c r="AC15" i="16"/>
  <c r="S56" i="16"/>
  <c r="U56" i="16"/>
  <c r="W56" i="16"/>
  <c r="X57" i="16"/>
  <c r="X56" i="16" s="1"/>
  <c r="V58" i="16"/>
  <c r="V56" i="16" s="1"/>
  <c r="T59" i="16"/>
  <c r="T56" i="16" s="1"/>
  <c r="R60" i="16"/>
  <c r="AC30" i="16"/>
  <c r="Y56" i="16"/>
  <c r="AA56" i="16"/>
  <c r="AB66" i="14"/>
  <c r="X66" i="14"/>
  <c r="I66" i="14"/>
  <c r="AB23" i="14"/>
  <c r="Z23" i="14"/>
  <c r="X23" i="14"/>
  <c r="V23" i="14"/>
  <c r="T23" i="14"/>
  <c r="R23" i="14"/>
  <c r="P23" i="14"/>
  <c r="N23" i="14"/>
  <c r="L23" i="14"/>
  <c r="J23" i="14"/>
  <c r="H23" i="14"/>
  <c r="F23" i="14"/>
  <c r="AA24" i="14"/>
  <c r="AB24" i="14" s="1"/>
  <c r="Y24" i="14"/>
  <c r="Z24" i="14" s="1"/>
  <c r="W24" i="14"/>
  <c r="X24" i="14" s="1"/>
  <c r="U24" i="14"/>
  <c r="U22" i="14" s="1"/>
  <c r="S24" i="14"/>
  <c r="T24" i="14" s="1"/>
  <c r="Q24" i="14"/>
  <c r="R24" i="14" s="1"/>
  <c r="O24" i="14"/>
  <c r="P24" i="14" s="1"/>
  <c r="M24" i="14"/>
  <c r="M22" i="14" s="1"/>
  <c r="K24" i="14"/>
  <c r="L24" i="14" s="1"/>
  <c r="I24" i="14"/>
  <c r="J24" i="14" s="1"/>
  <c r="G24" i="14"/>
  <c r="H24" i="14" s="1"/>
  <c r="E24" i="14"/>
  <c r="E22" i="14" s="1"/>
  <c r="AC23" i="14"/>
  <c r="Y22" i="14"/>
  <c r="AB20" i="14"/>
  <c r="Z20" i="14"/>
  <c r="X20" i="14"/>
  <c r="V20" i="14"/>
  <c r="T20" i="14"/>
  <c r="R20" i="14"/>
  <c r="P20" i="14"/>
  <c r="N20" i="14"/>
  <c r="L20" i="14"/>
  <c r="J20" i="14"/>
  <c r="H20" i="14"/>
  <c r="F20" i="14"/>
  <c r="AA21" i="14"/>
  <c r="AB21" i="14" s="1"/>
  <c r="Y21" i="14"/>
  <c r="Y19" i="14" s="1"/>
  <c r="W21" i="14"/>
  <c r="W19" i="14" s="1"/>
  <c r="U21" i="14"/>
  <c r="V21" i="14" s="1"/>
  <c r="S21" i="14"/>
  <c r="T21" i="14" s="1"/>
  <c r="Q21" i="14"/>
  <c r="R21" i="14" s="1"/>
  <c r="O21" i="14"/>
  <c r="O19" i="14" s="1"/>
  <c r="M21" i="14"/>
  <c r="N21" i="14" s="1"/>
  <c r="K21" i="14"/>
  <c r="L21" i="14" s="1"/>
  <c r="I21" i="14"/>
  <c r="I19" i="14" s="1"/>
  <c r="G21" i="14"/>
  <c r="G19" i="14" s="1"/>
  <c r="E21" i="14"/>
  <c r="AC20" i="14"/>
  <c r="Q19" i="14"/>
  <c r="AB17" i="14"/>
  <c r="Z17" i="14"/>
  <c r="X17" i="14"/>
  <c r="V17" i="14"/>
  <c r="T17" i="14"/>
  <c r="R17" i="14"/>
  <c r="P17" i="14"/>
  <c r="N17" i="14"/>
  <c r="L17" i="14"/>
  <c r="J17" i="14"/>
  <c r="H17" i="14"/>
  <c r="F17" i="14"/>
  <c r="AA18" i="14"/>
  <c r="AB18" i="14" s="1"/>
  <c r="Y18" i="14"/>
  <c r="Z18" i="14" s="1"/>
  <c r="W18" i="14"/>
  <c r="X18" i="14" s="1"/>
  <c r="U18" i="14"/>
  <c r="V18" i="14" s="1"/>
  <c r="S18" i="14"/>
  <c r="T18" i="14" s="1"/>
  <c r="Q18" i="14"/>
  <c r="R18" i="14" s="1"/>
  <c r="O18" i="14"/>
  <c r="P18" i="14" s="1"/>
  <c r="M18" i="14"/>
  <c r="N18" i="14" s="1"/>
  <c r="K18" i="14"/>
  <c r="L18" i="14" s="1"/>
  <c r="I18" i="14"/>
  <c r="J18" i="14" s="1"/>
  <c r="G18" i="14"/>
  <c r="H18" i="14" s="1"/>
  <c r="E18" i="14"/>
  <c r="F18" i="14" s="1"/>
  <c r="AC17" i="14"/>
  <c r="S16" i="14"/>
  <c r="O16" i="14"/>
  <c r="AB14" i="14"/>
  <c r="AB11" i="14"/>
  <c r="Z14" i="14"/>
  <c r="Z11" i="14"/>
  <c r="X14" i="14"/>
  <c r="X11" i="14"/>
  <c r="V14" i="14"/>
  <c r="V11" i="14"/>
  <c r="T14" i="14"/>
  <c r="T11" i="14"/>
  <c r="R14" i="14"/>
  <c r="R11" i="14"/>
  <c r="P14" i="14"/>
  <c r="P11" i="14"/>
  <c r="N14" i="14"/>
  <c r="N11" i="14"/>
  <c r="L14" i="14"/>
  <c r="L11" i="14"/>
  <c r="H14" i="14"/>
  <c r="J14" i="14"/>
  <c r="J11" i="14"/>
  <c r="H11" i="14"/>
  <c r="F14" i="14"/>
  <c r="F11" i="14"/>
  <c r="AA15" i="14"/>
  <c r="AA13" i="14" s="1"/>
  <c r="Y15" i="14"/>
  <c r="Z15" i="14" s="1"/>
  <c r="W15" i="14"/>
  <c r="X15" i="14" s="1"/>
  <c r="U15" i="14"/>
  <c r="V15" i="14" s="1"/>
  <c r="S15" i="14"/>
  <c r="S13" i="14" s="1"/>
  <c r="Q15" i="14"/>
  <c r="R15" i="14" s="1"/>
  <c r="O15" i="14"/>
  <c r="P15" i="14" s="1"/>
  <c r="M15" i="14"/>
  <c r="N15" i="14" s="1"/>
  <c r="K15" i="14"/>
  <c r="K13" i="14" s="1"/>
  <c r="I15" i="14"/>
  <c r="J15" i="14" s="1"/>
  <c r="G15" i="14"/>
  <c r="H15" i="14" s="1"/>
  <c r="E15" i="14"/>
  <c r="F15" i="14" s="1"/>
  <c r="AC14" i="14"/>
  <c r="Y13" i="14"/>
  <c r="W13" i="14"/>
  <c r="U13" i="14"/>
  <c r="AA12" i="14"/>
  <c r="AB12" i="14" s="1"/>
  <c r="Y12" i="14"/>
  <c r="Z12" i="14" s="1"/>
  <c r="W12" i="14"/>
  <c r="U12" i="14"/>
  <c r="U10" i="14" s="1"/>
  <c r="S12" i="14"/>
  <c r="T12" i="14" s="1"/>
  <c r="Q12" i="14"/>
  <c r="R12" i="14" s="1"/>
  <c r="O12" i="14"/>
  <c r="O10" i="14" s="1"/>
  <c r="M12" i="14"/>
  <c r="M10" i="14" s="1"/>
  <c r="K12" i="14"/>
  <c r="L12" i="14" s="1"/>
  <c r="I12" i="14"/>
  <c r="J12" i="14" s="1"/>
  <c r="G12" i="14"/>
  <c r="G10" i="14" s="1"/>
  <c r="E12" i="14"/>
  <c r="F12" i="14" s="1"/>
  <c r="AC11" i="14"/>
  <c r="W10" i="14"/>
  <c r="Z66" i="14"/>
  <c r="V66" i="14"/>
  <c r="T66" i="14"/>
  <c r="R66" i="14"/>
  <c r="P66" i="14"/>
  <c r="N66" i="14"/>
  <c r="L66" i="14"/>
  <c r="H66" i="14"/>
  <c r="F66" i="14"/>
  <c r="AA60" i="14"/>
  <c r="AA65" i="14" s="1"/>
  <c r="AB65" i="14" s="1"/>
  <c r="Y60" i="14"/>
  <c r="Y65" i="14" s="1"/>
  <c r="Z65" i="14" s="1"/>
  <c r="W60" i="14"/>
  <c r="W65" i="14" s="1"/>
  <c r="X65" i="14" s="1"/>
  <c r="U60" i="14"/>
  <c r="U65" i="14" s="1"/>
  <c r="V65" i="14" s="1"/>
  <c r="S60" i="14"/>
  <c r="S65" i="14" s="1"/>
  <c r="T65" i="14" s="1"/>
  <c r="Q60" i="14"/>
  <c r="Q65" i="14" s="1"/>
  <c r="R65" i="14" s="1"/>
  <c r="O60" i="14"/>
  <c r="P60" i="14" s="1"/>
  <c r="M60" i="14"/>
  <c r="M65" i="14" s="1"/>
  <c r="N65" i="14" s="1"/>
  <c r="K60" i="14"/>
  <c r="K65" i="14" s="1"/>
  <c r="L65" i="14" s="1"/>
  <c r="I60" i="14"/>
  <c r="I65" i="14" s="1"/>
  <c r="J65" i="14" s="1"/>
  <c r="G60" i="14"/>
  <c r="G65" i="14" s="1"/>
  <c r="H65" i="14" s="1"/>
  <c r="E60" i="14"/>
  <c r="E65" i="14" s="1"/>
  <c r="AA59" i="14"/>
  <c r="Y59" i="14"/>
  <c r="W59" i="14"/>
  <c r="U59" i="14"/>
  <c r="S59" i="14"/>
  <c r="Q59" i="14"/>
  <c r="O59" i="14"/>
  <c r="M59" i="14"/>
  <c r="K59" i="14"/>
  <c r="I59" i="14"/>
  <c r="G59" i="14"/>
  <c r="E59" i="14"/>
  <c r="AA58" i="14"/>
  <c r="AA63" i="14" s="1"/>
  <c r="AB63" i="14" s="1"/>
  <c r="Y58" i="14"/>
  <c r="Y63" i="14" s="1"/>
  <c r="Z63" i="14" s="1"/>
  <c r="W58" i="14"/>
  <c r="X58" i="14" s="1"/>
  <c r="U58" i="14"/>
  <c r="U63" i="14" s="1"/>
  <c r="V63" i="14" s="1"/>
  <c r="S58" i="14"/>
  <c r="T58" i="14" s="1"/>
  <c r="Q58" i="14"/>
  <c r="Q63" i="14" s="1"/>
  <c r="R63" i="14" s="1"/>
  <c r="O58" i="14"/>
  <c r="O63" i="14" s="1"/>
  <c r="P63" i="14" s="1"/>
  <c r="M58" i="14"/>
  <c r="M63" i="14" s="1"/>
  <c r="N63" i="14" s="1"/>
  <c r="K58" i="14"/>
  <c r="L58" i="14" s="1"/>
  <c r="I58" i="14"/>
  <c r="I63" i="14" s="1"/>
  <c r="J63" i="14" s="1"/>
  <c r="G58" i="14"/>
  <c r="H58" i="14" s="1"/>
  <c r="E58" i="14"/>
  <c r="E63" i="14" s="1"/>
  <c r="AA57" i="14"/>
  <c r="Y57" i="14"/>
  <c r="Z57" i="14" s="1"/>
  <c r="W57" i="14"/>
  <c r="U57" i="14"/>
  <c r="U62" i="14" s="1"/>
  <c r="V62" i="14" s="1"/>
  <c r="S57" i="14"/>
  <c r="Q57" i="14"/>
  <c r="R57" i="14" s="1"/>
  <c r="O57" i="14"/>
  <c r="M57" i="14"/>
  <c r="M62" i="14" s="1"/>
  <c r="N62" i="14" s="1"/>
  <c r="K57" i="14"/>
  <c r="I57" i="14"/>
  <c r="I62" i="14" s="1"/>
  <c r="J62" i="14" s="1"/>
  <c r="G57" i="14"/>
  <c r="E57" i="14"/>
  <c r="F57" i="14" s="1"/>
  <c r="AC46" i="14"/>
  <c r="AB46" i="14"/>
  <c r="Z46" i="14"/>
  <c r="X46" i="14"/>
  <c r="V46" i="14"/>
  <c r="T46" i="14"/>
  <c r="R46" i="14"/>
  <c r="P46" i="14"/>
  <c r="N46" i="14"/>
  <c r="L46" i="14"/>
  <c r="J46" i="14"/>
  <c r="H46" i="14"/>
  <c r="F46" i="14"/>
  <c r="AA45" i="14"/>
  <c r="AB45" i="14" s="1"/>
  <c r="Y45" i="14"/>
  <c r="Z45" i="14" s="1"/>
  <c r="W45" i="14"/>
  <c r="X45" i="14" s="1"/>
  <c r="U45" i="14"/>
  <c r="V45" i="14" s="1"/>
  <c r="S45" i="14"/>
  <c r="T45" i="14" s="1"/>
  <c r="Q45" i="14"/>
  <c r="R45" i="14" s="1"/>
  <c r="O45" i="14"/>
  <c r="P45" i="14" s="1"/>
  <c r="M45" i="14"/>
  <c r="N45" i="14" s="1"/>
  <c r="K45" i="14"/>
  <c r="L45" i="14" s="1"/>
  <c r="I45" i="14"/>
  <c r="J45" i="14" s="1"/>
  <c r="G45" i="14"/>
  <c r="H45" i="14" s="1"/>
  <c r="E45" i="14"/>
  <c r="F45" i="14" s="1"/>
  <c r="AA44" i="14"/>
  <c r="AB44" i="14" s="1"/>
  <c r="Y44" i="14"/>
  <c r="Z44" i="14" s="1"/>
  <c r="W44" i="14"/>
  <c r="X44" i="14" s="1"/>
  <c r="U44" i="14"/>
  <c r="V44" i="14" s="1"/>
  <c r="S44" i="14"/>
  <c r="T44" i="14" s="1"/>
  <c r="Q44" i="14"/>
  <c r="R44" i="14" s="1"/>
  <c r="O44" i="14"/>
  <c r="P44" i="14" s="1"/>
  <c r="M44" i="14"/>
  <c r="N44" i="14" s="1"/>
  <c r="K44" i="14"/>
  <c r="L44" i="14" s="1"/>
  <c r="I44" i="14"/>
  <c r="J44" i="14" s="1"/>
  <c r="G44" i="14"/>
  <c r="H44" i="14" s="1"/>
  <c r="E44" i="14"/>
  <c r="F44" i="14" s="1"/>
  <c r="AA43" i="14"/>
  <c r="AB43" i="14" s="1"/>
  <c r="Y43" i="14"/>
  <c r="Z43" i="14" s="1"/>
  <c r="W43" i="14"/>
  <c r="X43" i="14" s="1"/>
  <c r="U43" i="14"/>
  <c r="V43" i="14" s="1"/>
  <c r="S43" i="14"/>
  <c r="T43" i="14" s="1"/>
  <c r="Q43" i="14"/>
  <c r="R43" i="14" s="1"/>
  <c r="O43" i="14"/>
  <c r="P43" i="14" s="1"/>
  <c r="M43" i="14"/>
  <c r="N43" i="14" s="1"/>
  <c r="K43" i="14"/>
  <c r="L43" i="14" s="1"/>
  <c r="I43" i="14"/>
  <c r="J43" i="14" s="1"/>
  <c r="G43" i="14"/>
  <c r="H43" i="14" s="1"/>
  <c r="E43" i="14"/>
  <c r="F43" i="14" s="1"/>
  <c r="AC36" i="14"/>
  <c r="AB36" i="14"/>
  <c r="Z36" i="14"/>
  <c r="X36" i="14"/>
  <c r="V36" i="14"/>
  <c r="T36" i="14"/>
  <c r="R36" i="14"/>
  <c r="P36" i="14"/>
  <c r="N36" i="14"/>
  <c r="L36" i="14"/>
  <c r="J36" i="14"/>
  <c r="H36" i="14"/>
  <c r="F36" i="14"/>
  <c r="AC35" i="14"/>
  <c r="AB35" i="14"/>
  <c r="Z35" i="14"/>
  <c r="X35" i="14"/>
  <c r="V35" i="14"/>
  <c r="T35" i="14"/>
  <c r="R35" i="14"/>
  <c r="P35" i="14"/>
  <c r="N35" i="14"/>
  <c r="L35" i="14"/>
  <c r="J35" i="14"/>
  <c r="H35" i="14"/>
  <c r="F35" i="14"/>
  <c r="AA34" i="14"/>
  <c r="Y34" i="14"/>
  <c r="W34" i="14"/>
  <c r="U34" i="14"/>
  <c r="S34" i="14"/>
  <c r="Q34" i="14"/>
  <c r="O34" i="14"/>
  <c r="M34" i="14"/>
  <c r="K34" i="14"/>
  <c r="I34" i="14"/>
  <c r="G34" i="14"/>
  <c r="E34" i="14"/>
  <c r="AA33" i="14"/>
  <c r="AB33" i="14" s="1"/>
  <c r="Y33" i="14"/>
  <c r="Z33" i="14" s="1"/>
  <c r="W33" i="14"/>
  <c r="W31" i="14" s="1"/>
  <c r="W51" i="14" s="1"/>
  <c r="U33" i="14"/>
  <c r="V33" i="14" s="1"/>
  <c r="S33" i="14"/>
  <c r="T33" i="14" s="1"/>
  <c r="Q33" i="14"/>
  <c r="R33" i="14" s="1"/>
  <c r="O33" i="14"/>
  <c r="P33" i="14" s="1"/>
  <c r="M33" i="14"/>
  <c r="N33" i="14" s="1"/>
  <c r="K33" i="14"/>
  <c r="L33" i="14" s="1"/>
  <c r="I33" i="14"/>
  <c r="J33" i="14" s="1"/>
  <c r="G33" i="14"/>
  <c r="H33" i="14" s="1"/>
  <c r="E33" i="14"/>
  <c r="F33" i="14" s="1"/>
  <c r="AC32" i="14"/>
  <c r="AB32" i="14"/>
  <c r="Z32" i="14"/>
  <c r="X32" i="14"/>
  <c r="V32" i="14"/>
  <c r="T32" i="14"/>
  <c r="R32" i="14"/>
  <c r="P32" i="14"/>
  <c r="N32" i="14"/>
  <c r="L32" i="14"/>
  <c r="J32" i="14"/>
  <c r="H32" i="14"/>
  <c r="F32" i="14"/>
  <c r="I31" i="14"/>
  <c r="AA30" i="14"/>
  <c r="AB30" i="14" s="1"/>
  <c r="Y30" i="14"/>
  <c r="Z30" i="14" s="1"/>
  <c r="W30" i="14"/>
  <c r="X30" i="14" s="1"/>
  <c r="U30" i="14"/>
  <c r="V30" i="14" s="1"/>
  <c r="S30" i="14"/>
  <c r="T30" i="14" s="1"/>
  <c r="Q30" i="14"/>
  <c r="R30" i="14" s="1"/>
  <c r="O30" i="14"/>
  <c r="P30" i="14" s="1"/>
  <c r="M30" i="14"/>
  <c r="N30" i="14" s="1"/>
  <c r="K30" i="14"/>
  <c r="L30" i="14" s="1"/>
  <c r="I30" i="14"/>
  <c r="J30" i="14" s="1"/>
  <c r="G30" i="14"/>
  <c r="H30" i="14" s="1"/>
  <c r="E30" i="14"/>
  <c r="E28" i="14" s="1"/>
  <c r="AC29" i="14"/>
  <c r="AB29" i="14"/>
  <c r="Z29" i="14"/>
  <c r="X29" i="14"/>
  <c r="V29" i="14"/>
  <c r="T29" i="14"/>
  <c r="R29" i="14"/>
  <c r="P29" i="14"/>
  <c r="N29" i="14"/>
  <c r="L29" i="14"/>
  <c r="J29" i="14"/>
  <c r="H29" i="14"/>
  <c r="F29" i="14"/>
  <c r="Y28" i="14"/>
  <c r="S28" i="14"/>
  <c r="AA27" i="14"/>
  <c r="AB27" i="14" s="1"/>
  <c r="Y27" i="14"/>
  <c r="Z27" i="14" s="1"/>
  <c r="W27" i="14"/>
  <c r="X27" i="14" s="1"/>
  <c r="U27" i="14"/>
  <c r="V27" i="14" s="1"/>
  <c r="S27" i="14"/>
  <c r="T27" i="14" s="1"/>
  <c r="Q27" i="14"/>
  <c r="R27" i="14" s="1"/>
  <c r="O27" i="14"/>
  <c r="P27" i="14" s="1"/>
  <c r="M27" i="14"/>
  <c r="N27" i="14" s="1"/>
  <c r="K27" i="14"/>
  <c r="L27" i="14" s="1"/>
  <c r="I27" i="14"/>
  <c r="J27" i="14" s="1"/>
  <c r="G27" i="14"/>
  <c r="H27" i="14" s="1"/>
  <c r="E27" i="14"/>
  <c r="F27" i="14" s="1"/>
  <c r="AC26" i="14"/>
  <c r="AB26" i="14"/>
  <c r="Z26" i="14"/>
  <c r="X26" i="14"/>
  <c r="V26" i="14"/>
  <c r="T26" i="14"/>
  <c r="R26" i="14"/>
  <c r="P26" i="14"/>
  <c r="N26" i="14"/>
  <c r="L26" i="14"/>
  <c r="J26" i="14"/>
  <c r="H26" i="14"/>
  <c r="F26" i="14"/>
  <c r="Y25" i="14"/>
  <c r="M25" i="14"/>
  <c r="AC7" i="14"/>
  <c r="N56" i="16" l="1"/>
  <c r="L61" i="16"/>
  <c r="U23" i="17"/>
  <c r="U20" i="17"/>
  <c r="U11" i="17"/>
  <c r="F40" i="17"/>
  <c r="T40" i="17" s="1"/>
  <c r="S40" i="17"/>
  <c r="T57" i="17"/>
  <c r="S61" i="16"/>
  <c r="T64" i="17"/>
  <c r="T32" i="17"/>
  <c r="U32" i="17" s="1"/>
  <c r="M54" i="16"/>
  <c r="N54" i="16" s="1"/>
  <c r="E54" i="17"/>
  <c r="S50" i="17"/>
  <c r="F42" i="17"/>
  <c r="T42" i="17" s="1"/>
  <c r="U42" i="17" s="1"/>
  <c r="S42" i="17"/>
  <c r="S10" i="17"/>
  <c r="F41" i="17"/>
  <c r="T41" i="17" s="1"/>
  <c r="S41" i="17"/>
  <c r="T63" i="17"/>
  <c r="M49" i="17"/>
  <c r="S52" i="17"/>
  <c r="E55" i="17"/>
  <c r="S51" i="17"/>
  <c r="U26" i="17"/>
  <c r="S62" i="17"/>
  <c r="K54" i="17"/>
  <c r="L54" i="17" s="1"/>
  <c r="U66" i="17"/>
  <c r="P39" i="17"/>
  <c r="P38" i="17" s="1"/>
  <c r="I54" i="17"/>
  <c r="I49" i="17"/>
  <c r="F51" i="17"/>
  <c r="U14" i="17"/>
  <c r="U65" i="17"/>
  <c r="U17" i="17"/>
  <c r="X61" i="16"/>
  <c r="R61" i="16"/>
  <c r="O31" i="14"/>
  <c r="O51" i="14" s="1"/>
  <c r="J21" i="14"/>
  <c r="Y9" i="16"/>
  <c r="AA39" i="16"/>
  <c r="AB39" i="16" s="1"/>
  <c r="W61" i="16"/>
  <c r="I28" i="14"/>
  <c r="G13" i="14"/>
  <c r="V62" i="16"/>
  <c r="V61" i="16" s="1"/>
  <c r="Y39" i="16"/>
  <c r="Z39" i="16" s="1"/>
  <c r="AD45" i="16"/>
  <c r="U9" i="16"/>
  <c r="L39" i="17"/>
  <c r="L38" i="17" s="1"/>
  <c r="Q28" i="14"/>
  <c r="G31" i="14"/>
  <c r="G51" i="14" s="1"/>
  <c r="S10" i="14"/>
  <c r="K19" i="14"/>
  <c r="I9" i="16"/>
  <c r="P56" i="17"/>
  <c r="R49" i="17"/>
  <c r="R62" i="17"/>
  <c r="T62" i="17" s="1"/>
  <c r="U64" i="17"/>
  <c r="U63" i="17"/>
  <c r="U57" i="17"/>
  <c r="N39" i="17"/>
  <c r="N38" i="17" s="1"/>
  <c r="J39" i="17"/>
  <c r="J38" i="17" s="1"/>
  <c r="G55" i="17"/>
  <c r="H55" i="17" s="1"/>
  <c r="H51" i="17"/>
  <c r="F52" i="17"/>
  <c r="E56" i="17"/>
  <c r="F50" i="17"/>
  <c r="T50" i="17" s="1"/>
  <c r="O54" i="17"/>
  <c r="P54" i="17" s="1"/>
  <c r="E49" i="17"/>
  <c r="O49" i="17"/>
  <c r="G56" i="17"/>
  <c r="H56" i="17" s="1"/>
  <c r="H52" i="17"/>
  <c r="J51" i="17"/>
  <c r="J49" i="17" s="1"/>
  <c r="I55" i="17"/>
  <c r="J55" i="17" s="1"/>
  <c r="K55" i="17"/>
  <c r="L55" i="17" s="1"/>
  <c r="Q49" i="17"/>
  <c r="Q54" i="17"/>
  <c r="R54" i="17" s="1"/>
  <c r="G49" i="17"/>
  <c r="K49" i="17"/>
  <c r="P49" i="17"/>
  <c r="N52" i="17"/>
  <c r="N49" i="17" s="1"/>
  <c r="M56" i="17"/>
  <c r="L49" i="17"/>
  <c r="J54" i="17"/>
  <c r="F54" i="17"/>
  <c r="N54" i="17"/>
  <c r="Q53" i="17"/>
  <c r="H54" i="17"/>
  <c r="AD34" i="16"/>
  <c r="AB61" i="16"/>
  <c r="H56" i="16"/>
  <c r="S53" i="16"/>
  <c r="T49" i="16"/>
  <c r="H38" i="16"/>
  <c r="H37" i="16" s="1"/>
  <c r="AC31" i="16"/>
  <c r="G9" i="16"/>
  <c r="AD30" i="16"/>
  <c r="J50" i="16"/>
  <c r="O61" i="16"/>
  <c r="E51" i="16"/>
  <c r="I39" i="16"/>
  <c r="J39" i="16" s="1"/>
  <c r="G50" i="16"/>
  <c r="H50" i="16" s="1"/>
  <c r="U49" i="16"/>
  <c r="P50" i="16"/>
  <c r="AC22" i="16"/>
  <c r="AD21" i="16"/>
  <c r="AA61" i="16"/>
  <c r="K49" i="16"/>
  <c r="K48" i="16" s="1"/>
  <c r="O40" i="16"/>
  <c r="P40" i="16" s="1"/>
  <c r="K41" i="16"/>
  <c r="L41" i="16" s="1"/>
  <c r="L38" i="16" s="1"/>
  <c r="L37" i="16" s="1"/>
  <c r="Y31" i="14"/>
  <c r="E16" i="14"/>
  <c r="AA31" i="14"/>
  <c r="AA51" i="14" s="1"/>
  <c r="AA55" i="14" s="1"/>
  <c r="AB55" i="14" s="1"/>
  <c r="I10" i="14"/>
  <c r="Y10" i="14"/>
  <c r="Z28" i="14"/>
  <c r="G16" i="14"/>
  <c r="Z21" i="14"/>
  <c r="I22" i="14"/>
  <c r="O22" i="14"/>
  <c r="Q22" i="14"/>
  <c r="Q50" i="14" s="1"/>
  <c r="S22" i="14"/>
  <c r="S40" i="14" s="1"/>
  <c r="T40" i="14" s="1"/>
  <c r="S19" i="14"/>
  <c r="U19" i="14"/>
  <c r="J16" i="14"/>
  <c r="K22" i="14"/>
  <c r="P31" i="14"/>
  <c r="W22" i="14"/>
  <c r="X33" i="14"/>
  <c r="X31" i="14" s="1"/>
  <c r="Z31" i="14"/>
  <c r="AC66" i="14"/>
  <c r="E13" i="14"/>
  <c r="X42" i="14"/>
  <c r="Z42" i="14"/>
  <c r="AB42" i="14"/>
  <c r="P42" i="14"/>
  <c r="J28" i="14"/>
  <c r="R28" i="14"/>
  <c r="R22" i="14"/>
  <c r="AD31" i="16"/>
  <c r="Q64" i="14"/>
  <c r="R64" i="14" s="1"/>
  <c r="R59" i="14"/>
  <c r="Y64" i="14"/>
  <c r="Z64" i="14" s="1"/>
  <c r="Z59" i="14"/>
  <c r="L31" i="14"/>
  <c r="O41" i="14"/>
  <c r="P41" i="14" s="1"/>
  <c r="K64" i="14"/>
  <c r="L64" i="14" s="1"/>
  <c r="L59" i="14"/>
  <c r="S64" i="14"/>
  <c r="T64" i="14" s="1"/>
  <c r="T59" i="14"/>
  <c r="AA64" i="14"/>
  <c r="AB64" i="14" s="1"/>
  <c r="AB59" i="14"/>
  <c r="J66" i="14"/>
  <c r="AD66" i="14" s="1"/>
  <c r="M13" i="14"/>
  <c r="U16" i="14"/>
  <c r="K9" i="16"/>
  <c r="AD12" i="16"/>
  <c r="V50" i="16"/>
  <c r="AD65" i="16"/>
  <c r="W49" i="16"/>
  <c r="W53" i="16" s="1"/>
  <c r="I64" i="14"/>
  <c r="J64" i="14" s="1"/>
  <c r="J61" i="14" s="1"/>
  <c r="J59" i="14"/>
  <c r="I25" i="14"/>
  <c r="F59" i="14"/>
  <c r="M64" i="14"/>
  <c r="N64" i="14" s="1"/>
  <c r="N59" i="14"/>
  <c r="U64" i="14"/>
  <c r="V64" i="14" s="1"/>
  <c r="V61" i="14" s="1"/>
  <c r="V59" i="14"/>
  <c r="L60" i="14"/>
  <c r="Q10" i="14"/>
  <c r="O13" i="14"/>
  <c r="M16" i="14"/>
  <c r="W16" i="14"/>
  <c r="AA19" i="14"/>
  <c r="G22" i="14"/>
  <c r="AA22" i="14"/>
  <c r="AC56" i="16"/>
  <c r="AC25" i="16"/>
  <c r="P61" i="16"/>
  <c r="AD24" i="16"/>
  <c r="W40" i="16"/>
  <c r="X40" i="16" s="1"/>
  <c r="J56" i="16"/>
  <c r="Z63" i="16"/>
  <c r="Z61" i="16" s="1"/>
  <c r="Y61" i="16"/>
  <c r="J31" i="14"/>
  <c r="G64" i="14"/>
  <c r="H59" i="14"/>
  <c r="O64" i="14"/>
  <c r="P64" i="14" s="1"/>
  <c r="P59" i="14"/>
  <c r="W64" i="14"/>
  <c r="X64" i="14" s="1"/>
  <c r="X59" i="14"/>
  <c r="T62" i="16"/>
  <c r="T61" i="16" s="1"/>
  <c r="AD33" i="16"/>
  <c r="AD58" i="16"/>
  <c r="G49" i="16"/>
  <c r="H49" i="16" s="1"/>
  <c r="S9" i="16"/>
  <c r="V38" i="16"/>
  <c r="V37" i="16" s="1"/>
  <c r="AC65" i="16"/>
  <c r="I51" i="16"/>
  <c r="I41" i="16"/>
  <c r="J41" i="16" s="1"/>
  <c r="Q61" i="16"/>
  <c r="M41" i="16"/>
  <c r="N41" i="16" s="1"/>
  <c r="M51" i="16"/>
  <c r="X49" i="16"/>
  <c r="W48" i="16"/>
  <c r="Y53" i="16"/>
  <c r="Z49" i="16"/>
  <c r="AD13" i="16"/>
  <c r="F41" i="16"/>
  <c r="T50" i="16"/>
  <c r="S54" i="16"/>
  <c r="T54" i="16" s="1"/>
  <c r="F40" i="16"/>
  <c r="V22" i="16"/>
  <c r="AD22" i="16" s="1"/>
  <c r="L28" i="16"/>
  <c r="AD28" i="16" s="1"/>
  <c r="M39" i="16"/>
  <c r="N39" i="16" s="1"/>
  <c r="M9" i="16"/>
  <c r="M49" i="16"/>
  <c r="Y40" i="16"/>
  <c r="Z40" i="16" s="1"/>
  <c r="Y50" i="16"/>
  <c r="Y48" i="16" s="1"/>
  <c r="AC19" i="16"/>
  <c r="AC63" i="16"/>
  <c r="S40" i="16"/>
  <c r="T40" i="16" s="1"/>
  <c r="T38" i="16" s="1"/>
  <c r="T37" i="16" s="1"/>
  <c r="G61" i="16"/>
  <c r="H62" i="16"/>
  <c r="H61" i="16" s="1"/>
  <c r="AC16" i="16"/>
  <c r="T53" i="16"/>
  <c r="Y55" i="16"/>
  <c r="Z51" i="16"/>
  <c r="F25" i="16"/>
  <c r="AD25" i="16" s="1"/>
  <c r="AD27" i="16"/>
  <c r="Q39" i="16"/>
  <c r="R39" i="16" s="1"/>
  <c r="R38" i="16" s="1"/>
  <c r="R37" i="16" s="1"/>
  <c r="Q49" i="16"/>
  <c r="Q9" i="16"/>
  <c r="AD15" i="16"/>
  <c r="L56" i="16"/>
  <c r="F51" i="16"/>
  <c r="E55" i="16"/>
  <c r="W9" i="16"/>
  <c r="W39" i="16"/>
  <c r="X39" i="16" s="1"/>
  <c r="AC28" i="16"/>
  <c r="Q50" i="16"/>
  <c r="G53" i="16"/>
  <c r="AD57" i="16"/>
  <c r="F56" i="16"/>
  <c r="S48" i="16"/>
  <c r="AD59" i="16"/>
  <c r="W55" i="16"/>
  <c r="X51" i="16"/>
  <c r="AD10" i="16"/>
  <c r="AD60" i="16"/>
  <c r="U55" i="16"/>
  <c r="V51" i="16"/>
  <c r="AA53" i="16"/>
  <c r="AB49" i="16"/>
  <c r="AD42" i="16"/>
  <c r="J64" i="16"/>
  <c r="AD64" i="16" s="1"/>
  <c r="AC64" i="16"/>
  <c r="AC13" i="16"/>
  <c r="E54" i="16"/>
  <c r="F50" i="16"/>
  <c r="F16" i="16"/>
  <c r="AD16" i="16" s="1"/>
  <c r="AD18" i="16"/>
  <c r="I49" i="16"/>
  <c r="O39" i="16"/>
  <c r="P39" i="16" s="1"/>
  <c r="O49" i="16"/>
  <c r="O9" i="16"/>
  <c r="F19" i="16"/>
  <c r="AD19" i="16" s="1"/>
  <c r="U48" i="16"/>
  <c r="AA40" i="16"/>
  <c r="AB40" i="16" s="1"/>
  <c r="AA50" i="16"/>
  <c r="AA9" i="16"/>
  <c r="E61" i="16"/>
  <c r="AC62" i="16"/>
  <c r="F62" i="16"/>
  <c r="E39" i="16"/>
  <c r="E49" i="16"/>
  <c r="AC10" i="16"/>
  <c r="E9" i="16"/>
  <c r="AA41" i="16"/>
  <c r="AB41" i="16" s="1"/>
  <c r="AA51" i="16"/>
  <c r="M61" i="16"/>
  <c r="N62" i="16"/>
  <c r="N61" i="16" s="1"/>
  <c r="Q25" i="14"/>
  <c r="U28" i="14"/>
  <c r="U50" i="14" s="1"/>
  <c r="Q31" i="14"/>
  <c r="Q41" i="14" s="1"/>
  <c r="R41" i="14" s="1"/>
  <c r="H60" i="14"/>
  <c r="T60" i="14"/>
  <c r="K10" i="14"/>
  <c r="Q13" i="14"/>
  <c r="K16" i="14"/>
  <c r="M19" i="14"/>
  <c r="F21" i="14"/>
  <c r="F19" i="14" s="1"/>
  <c r="E25" i="14"/>
  <c r="U25" i="14"/>
  <c r="U39" i="14" s="1"/>
  <c r="V39" i="14" s="1"/>
  <c r="M28" i="14"/>
  <c r="M9" i="14" s="1"/>
  <c r="M31" i="14"/>
  <c r="S31" i="14"/>
  <c r="S51" i="14" s="1"/>
  <c r="T51" i="14" s="1"/>
  <c r="N34" i="14"/>
  <c r="V34" i="14"/>
  <c r="AC59" i="14"/>
  <c r="AB60" i="14"/>
  <c r="E19" i="14"/>
  <c r="AC19" i="14" s="1"/>
  <c r="H31" i="14"/>
  <c r="AA10" i="14"/>
  <c r="AA16" i="14"/>
  <c r="T31" i="14"/>
  <c r="K25" i="14"/>
  <c r="S25" i="14"/>
  <c r="AA25" i="14"/>
  <c r="K28" i="14"/>
  <c r="K40" i="14" s="1"/>
  <c r="L40" i="14" s="1"/>
  <c r="E31" i="14"/>
  <c r="E51" i="14" s="1"/>
  <c r="K31" i="14"/>
  <c r="L34" i="14"/>
  <c r="T34" i="14"/>
  <c r="AB34" i="14"/>
  <c r="J34" i="14"/>
  <c r="R34" i="14"/>
  <c r="Z34" i="14"/>
  <c r="AA41" i="14"/>
  <c r="AB41" i="14" s="1"/>
  <c r="F58" i="14"/>
  <c r="X60" i="14"/>
  <c r="G63" i="14"/>
  <c r="L10" i="14"/>
  <c r="R10" i="14"/>
  <c r="T10" i="14"/>
  <c r="Z10" i="14"/>
  <c r="AB10" i="14"/>
  <c r="P21" i="14"/>
  <c r="P19" i="14" s="1"/>
  <c r="F24" i="14"/>
  <c r="F22" i="14" s="1"/>
  <c r="N24" i="14"/>
  <c r="N22" i="14" s="1"/>
  <c r="V24" i="14"/>
  <c r="V22" i="14" s="1"/>
  <c r="E64" i="14"/>
  <c r="O65" i="14"/>
  <c r="P65" i="14" s="1"/>
  <c r="I13" i="14"/>
  <c r="H12" i="14"/>
  <c r="H10" i="14" s="1"/>
  <c r="N12" i="14"/>
  <c r="N10" i="14" s="1"/>
  <c r="P12" i="14"/>
  <c r="V12" i="14"/>
  <c r="V10" i="14" s="1"/>
  <c r="X12" i="14"/>
  <c r="X10" i="14" s="1"/>
  <c r="H21" i="14"/>
  <c r="H19" i="14" s="1"/>
  <c r="X21" i="14"/>
  <c r="G25" i="14"/>
  <c r="O25" i="14"/>
  <c r="W25" i="14"/>
  <c r="W49" i="14" s="1"/>
  <c r="AA28" i="14"/>
  <c r="AA50" i="14" s="1"/>
  <c r="U31" i="14"/>
  <c r="U41" i="14" s="1"/>
  <c r="V41" i="14" s="1"/>
  <c r="R13" i="14"/>
  <c r="Z13" i="14"/>
  <c r="J10" i="14"/>
  <c r="I16" i="14"/>
  <c r="Q16" i="14"/>
  <c r="Y16" i="14"/>
  <c r="Y49" i="14" s="1"/>
  <c r="H16" i="14"/>
  <c r="P16" i="14"/>
  <c r="X16" i="14"/>
  <c r="J19" i="14"/>
  <c r="R19" i="14"/>
  <c r="Z19" i="14"/>
  <c r="G41" i="14"/>
  <c r="H41" i="14" s="1"/>
  <c r="W41" i="14"/>
  <c r="X41" i="14" s="1"/>
  <c r="AD46" i="14"/>
  <c r="L15" i="14"/>
  <c r="L13" i="14" s="1"/>
  <c r="T15" i="14"/>
  <c r="T13" i="14" s="1"/>
  <c r="AB15" i="14"/>
  <c r="AB13" i="14" s="1"/>
  <c r="H42" i="14"/>
  <c r="H34" i="14"/>
  <c r="P34" i="14"/>
  <c r="X34" i="14"/>
  <c r="R31" i="14"/>
  <c r="AB31" i="14"/>
  <c r="L28" i="14"/>
  <c r="T28" i="14"/>
  <c r="AB28" i="14"/>
  <c r="H28" i="14"/>
  <c r="X28" i="14"/>
  <c r="P28" i="14"/>
  <c r="F25" i="14"/>
  <c r="N25" i="14"/>
  <c r="V25" i="14"/>
  <c r="H25" i="14"/>
  <c r="P25" i="14"/>
  <c r="X25" i="14"/>
  <c r="L25" i="14"/>
  <c r="T25" i="14"/>
  <c r="AB25" i="14"/>
  <c r="J22" i="14"/>
  <c r="Z22" i="14"/>
  <c r="H22" i="14"/>
  <c r="P22" i="14"/>
  <c r="X22" i="14"/>
  <c r="L22" i="14"/>
  <c r="T22" i="14"/>
  <c r="AB22" i="14"/>
  <c r="L19" i="14"/>
  <c r="T19" i="14"/>
  <c r="X19" i="14"/>
  <c r="AD18" i="14"/>
  <c r="R16" i="14"/>
  <c r="Z16" i="14"/>
  <c r="H13" i="14"/>
  <c r="P13" i="14"/>
  <c r="X13" i="14"/>
  <c r="AD11" i="14"/>
  <c r="S63" i="14"/>
  <c r="T63" i="14" s="1"/>
  <c r="AD23" i="14"/>
  <c r="J42" i="14"/>
  <c r="AC24" i="14"/>
  <c r="AB19" i="14"/>
  <c r="R42" i="14"/>
  <c r="J58" i="14"/>
  <c r="N58" i="14"/>
  <c r="R58" i="14"/>
  <c r="V58" i="14"/>
  <c r="Z58" i="14"/>
  <c r="K63" i="14"/>
  <c r="L63" i="14" s="1"/>
  <c r="L42" i="14"/>
  <c r="W63" i="14"/>
  <c r="X63" i="14" s="1"/>
  <c r="N42" i="14"/>
  <c r="V42" i="14"/>
  <c r="AC44" i="14"/>
  <c r="P58" i="14"/>
  <c r="AB58" i="14"/>
  <c r="N19" i="14"/>
  <c r="V19" i="14"/>
  <c r="AD20" i="14"/>
  <c r="Q62" i="14"/>
  <c r="R62" i="14" s="1"/>
  <c r="AC21" i="14"/>
  <c r="L16" i="14"/>
  <c r="T16" i="14"/>
  <c r="AB16" i="14"/>
  <c r="F16" i="14"/>
  <c r="N16" i="14"/>
  <c r="V16" i="14"/>
  <c r="M56" i="14"/>
  <c r="AC18" i="14"/>
  <c r="AD17" i="14"/>
  <c r="U56" i="14"/>
  <c r="J13" i="14"/>
  <c r="F10" i="14"/>
  <c r="F13" i="14"/>
  <c r="N13" i="14"/>
  <c r="V13" i="14"/>
  <c r="AC12" i="14"/>
  <c r="AC15" i="14"/>
  <c r="E10" i="14"/>
  <c r="AD14" i="14"/>
  <c r="E56" i="14"/>
  <c r="N57" i="14"/>
  <c r="J57" i="14"/>
  <c r="V57" i="14"/>
  <c r="Q56" i="14"/>
  <c r="E62" i="14"/>
  <c r="Y62" i="14"/>
  <c r="Z62" i="14" s="1"/>
  <c r="Y39" i="14"/>
  <c r="Z39" i="14" s="1"/>
  <c r="I50" i="14"/>
  <c r="I40" i="14"/>
  <c r="J40" i="14" s="1"/>
  <c r="Q40" i="14"/>
  <c r="R40" i="14" s="1"/>
  <c r="Y50" i="14"/>
  <c r="Y40" i="14"/>
  <c r="Z40" i="14" s="1"/>
  <c r="G28" i="14"/>
  <c r="O28" i="14"/>
  <c r="W28" i="14"/>
  <c r="AC30" i="14"/>
  <c r="E41" i="14"/>
  <c r="AD32" i="14"/>
  <c r="H51" i="14"/>
  <c r="G55" i="14"/>
  <c r="H55" i="14" s="1"/>
  <c r="Q51" i="14"/>
  <c r="W55" i="14"/>
  <c r="X55" i="14" s="1"/>
  <c r="X51" i="14"/>
  <c r="Y9" i="14"/>
  <c r="E50" i="14"/>
  <c r="E40" i="14"/>
  <c r="AD27" i="14"/>
  <c r="AC27" i="14"/>
  <c r="M51" i="14"/>
  <c r="M41" i="14"/>
  <c r="N41" i="14" s="1"/>
  <c r="AC33" i="14"/>
  <c r="T42" i="14"/>
  <c r="AD44" i="14"/>
  <c r="J25" i="14"/>
  <c r="R25" i="14"/>
  <c r="Z25" i="14"/>
  <c r="AD29" i="14"/>
  <c r="N28" i="14"/>
  <c r="V28" i="14"/>
  <c r="I51" i="14"/>
  <c r="I41" i="14"/>
  <c r="J41" i="14" s="1"/>
  <c r="O55" i="14"/>
  <c r="P55" i="14" s="1"/>
  <c r="P51" i="14"/>
  <c r="Y51" i="14"/>
  <c r="Y41" i="14"/>
  <c r="Z41" i="14" s="1"/>
  <c r="F31" i="14"/>
  <c r="N31" i="14"/>
  <c r="V31" i="14"/>
  <c r="AC34" i="14"/>
  <c r="AD35" i="14"/>
  <c r="F34" i="14"/>
  <c r="AD43" i="14"/>
  <c r="F42" i="14"/>
  <c r="AD45" i="14"/>
  <c r="AD26" i="14"/>
  <c r="F30" i="14"/>
  <c r="AD30" i="14" s="1"/>
  <c r="AD36" i="14"/>
  <c r="AB51" i="14"/>
  <c r="N61" i="14"/>
  <c r="AC43" i="14"/>
  <c r="AC45" i="14"/>
  <c r="AC58" i="14"/>
  <c r="F60" i="14"/>
  <c r="J60" i="14"/>
  <c r="N60" i="14"/>
  <c r="R60" i="14"/>
  <c r="V60" i="14"/>
  <c r="Z60" i="14"/>
  <c r="F63" i="14"/>
  <c r="G62" i="14"/>
  <c r="G56" i="14"/>
  <c r="K62" i="14"/>
  <c r="K56" i="14"/>
  <c r="O62" i="14"/>
  <c r="O56" i="14"/>
  <c r="S62" i="14"/>
  <c r="S56" i="14"/>
  <c r="W62" i="14"/>
  <c r="W56" i="14"/>
  <c r="AA62" i="14"/>
  <c r="AA56" i="14"/>
  <c r="H64" i="14"/>
  <c r="I56" i="14"/>
  <c r="Y56" i="14"/>
  <c r="H57" i="14"/>
  <c r="H56" i="14" s="1"/>
  <c r="L57" i="14"/>
  <c r="P57" i="14"/>
  <c r="T57" i="14"/>
  <c r="X57" i="14"/>
  <c r="AB57" i="14"/>
  <c r="M61" i="14"/>
  <c r="AC57" i="14"/>
  <c r="AC60" i="14"/>
  <c r="F65" i="14"/>
  <c r="N38" i="16" l="1"/>
  <c r="N37" i="16" s="1"/>
  <c r="U41" i="17"/>
  <c r="S49" i="17"/>
  <c r="S72" i="17" s="1"/>
  <c r="F39" i="17"/>
  <c r="T39" i="17" s="1"/>
  <c r="G53" i="17"/>
  <c r="S9" i="14"/>
  <c r="T54" i="17"/>
  <c r="F56" i="17"/>
  <c r="F53" i="17" s="1"/>
  <c r="S56" i="17"/>
  <c r="F55" i="17"/>
  <c r="T55" i="17" s="1"/>
  <c r="S55" i="17"/>
  <c r="U55" i="17" s="1"/>
  <c r="T52" i="17"/>
  <c r="S54" i="17"/>
  <c r="U54" i="17" s="1"/>
  <c r="AC50" i="16"/>
  <c r="U62" i="17"/>
  <c r="T51" i="17"/>
  <c r="U51" i="17" s="1"/>
  <c r="E53" i="17"/>
  <c r="U40" i="17"/>
  <c r="T48" i="16"/>
  <c r="X38" i="16"/>
  <c r="X37" i="16" s="1"/>
  <c r="Z38" i="16"/>
  <c r="Z37" i="16" s="1"/>
  <c r="R61" i="14"/>
  <c r="R56" i="14"/>
  <c r="AD33" i="14"/>
  <c r="M53" i="17"/>
  <c r="N56" i="17"/>
  <c r="K49" i="14"/>
  <c r="I39" i="14"/>
  <c r="J39" i="14" s="1"/>
  <c r="O49" i="14"/>
  <c r="F49" i="17"/>
  <c r="Q9" i="14"/>
  <c r="M39" i="14"/>
  <c r="N39" i="14" s="1"/>
  <c r="N38" i="14" s="1"/>
  <c r="N37" i="14" s="1"/>
  <c r="H49" i="17"/>
  <c r="U52" i="17"/>
  <c r="U50" i="17"/>
  <c r="K53" i="17"/>
  <c r="I53" i="17"/>
  <c r="O53" i="17"/>
  <c r="P38" i="16"/>
  <c r="P37" i="16" s="1"/>
  <c r="J38" i="16"/>
  <c r="J37" i="16" s="1"/>
  <c r="G54" i="16"/>
  <c r="H54" i="16" s="1"/>
  <c r="K53" i="16"/>
  <c r="L53" i="16" s="1"/>
  <c r="U53" i="16"/>
  <c r="V53" i="16" s="1"/>
  <c r="V49" i="16"/>
  <c r="V48" i="16" s="1"/>
  <c r="L49" i="16"/>
  <c r="L48" i="16" s="1"/>
  <c r="AC61" i="16"/>
  <c r="H48" i="16"/>
  <c r="AD56" i="16"/>
  <c r="K50" i="14"/>
  <c r="Q39" i="14"/>
  <c r="R39" i="14" s="1"/>
  <c r="R38" i="14" s="1"/>
  <c r="R37" i="14" s="1"/>
  <c r="S39" i="14"/>
  <c r="T39" i="14" s="1"/>
  <c r="Q61" i="14"/>
  <c r="AC22" i="14"/>
  <c r="S55" i="14"/>
  <c r="T55" i="14" s="1"/>
  <c r="Q49" i="14"/>
  <c r="AC25" i="14"/>
  <c r="M40" i="14"/>
  <c r="N40" i="14" s="1"/>
  <c r="M49" i="14"/>
  <c r="S50" i="14"/>
  <c r="U61" i="14"/>
  <c r="AC64" i="14"/>
  <c r="I61" i="14"/>
  <c r="Z61" i="14"/>
  <c r="AD42" i="14"/>
  <c r="AD21" i="14"/>
  <c r="M50" i="14"/>
  <c r="M48" i="14" s="1"/>
  <c r="AD15" i="14"/>
  <c r="AD63" i="16"/>
  <c r="AC41" i="16"/>
  <c r="J51" i="16"/>
  <c r="I55" i="16"/>
  <c r="O39" i="14"/>
  <c r="P39" i="14" s="1"/>
  <c r="U40" i="14"/>
  <c r="V40" i="14" s="1"/>
  <c r="AA39" i="14"/>
  <c r="AB39" i="14" s="1"/>
  <c r="G48" i="16"/>
  <c r="AC40" i="16"/>
  <c r="AD40" i="16"/>
  <c r="N51" i="16"/>
  <c r="M55" i="16"/>
  <c r="Y61" i="14"/>
  <c r="U51" i="14"/>
  <c r="AB38" i="16"/>
  <c r="AB37" i="16" s="1"/>
  <c r="J61" i="16"/>
  <c r="AC51" i="16"/>
  <c r="AD41" i="16"/>
  <c r="M48" i="16"/>
  <c r="N49" i="16"/>
  <c r="M53" i="16"/>
  <c r="AA54" i="16"/>
  <c r="AB54" i="16" s="1"/>
  <c r="AB50" i="16"/>
  <c r="AA48" i="16"/>
  <c r="S52" i="16"/>
  <c r="Q54" i="16"/>
  <c r="R54" i="16" s="1"/>
  <c r="R50" i="16"/>
  <c r="AB53" i="16"/>
  <c r="AA55" i="16"/>
  <c r="AB51" i="16"/>
  <c r="F61" i="16"/>
  <c r="AD62" i="16"/>
  <c r="H53" i="16"/>
  <c r="G52" i="16"/>
  <c r="AC9" i="16"/>
  <c r="Z53" i="16"/>
  <c r="F54" i="16"/>
  <c r="O48" i="16"/>
  <c r="O53" i="16"/>
  <c r="P49" i="16"/>
  <c r="P48" i="16" s="1"/>
  <c r="E53" i="16"/>
  <c r="E48" i="16"/>
  <c r="F49" i="16"/>
  <c r="AC49" i="16"/>
  <c r="AC48" i="16" s="1"/>
  <c r="F55" i="16"/>
  <c r="F39" i="16"/>
  <c r="AC39" i="16"/>
  <c r="X48" i="16"/>
  <c r="I48" i="16"/>
  <c r="J49" i="16"/>
  <c r="I53" i="16"/>
  <c r="Q53" i="16"/>
  <c r="Q48" i="16"/>
  <c r="R49" i="16"/>
  <c r="X53" i="16"/>
  <c r="W52" i="16"/>
  <c r="Y54" i="16"/>
  <c r="Z54" i="16" s="1"/>
  <c r="Z50" i="16"/>
  <c r="Z48" i="16" s="1"/>
  <c r="L56" i="14"/>
  <c r="J56" i="14"/>
  <c r="S49" i="14"/>
  <c r="S48" i="14" s="1"/>
  <c r="G39" i="14"/>
  <c r="H39" i="14" s="1"/>
  <c r="AC16" i="14"/>
  <c r="AC65" i="14"/>
  <c r="I49" i="14"/>
  <c r="I53" i="14" s="1"/>
  <c r="K9" i="14"/>
  <c r="AA49" i="14"/>
  <c r="AA53" i="14" s="1"/>
  <c r="G49" i="14"/>
  <c r="G53" i="14" s="1"/>
  <c r="F62" i="14"/>
  <c r="AC10" i="14"/>
  <c r="AD24" i="14"/>
  <c r="AD12" i="14"/>
  <c r="H63" i="14"/>
  <c r="AD63" i="14" s="1"/>
  <c r="S41" i="14"/>
  <c r="T41" i="14" s="1"/>
  <c r="F64" i="14"/>
  <c r="AD64" i="14" s="1"/>
  <c r="E61" i="14"/>
  <c r="W39" i="14"/>
  <c r="X39" i="14" s="1"/>
  <c r="AA40" i="14"/>
  <c r="AB40" i="14" s="1"/>
  <c r="AA9" i="14"/>
  <c r="AC13" i="14"/>
  <c r="P10" i="14"/>
  <c r="AD10" i="14" s="1"/>
  <c r="I9" i="14"/>
  <c r="P56" i="14"/>
  <c r="K39" i="14"/>
  <c r="L39" i="14" s="1"/>
  <c r="AC31" i="14"/>
  <c r="AD65" i="14"/>
  <c r="E9" i="14"/>
  <c r="AC28" i="14"/>
  <c r="K51" i="14"/>
  <c r="K48" i="14" s="1"/>
  <c r="K41" i="14"/>
  <c r="L41" i="14" s="1"/>
  <c r="AD34" i="14"/>
  <c r="AD25" i="14"/>
  <c r="AD22" i="14"/>
  <c r="N56" i="14"/>
  <c r="AD58" i="14"/>
  <c r="V38" i="14"/>
  <c r="V37" i="14" s="1"/>
  <c r="AC63" i="14"/>
  <c r="AD19" i="14"/>
  <c r="AC62" i="14"/>
  <c r="AD16" i="14"/>
  <c r="AD13" i="14"/>
  <c r="AB62" i="14"/>
  <c r="AB61" i="14" s="1"/>
  <c r="AA61" i="14"/>
  <c r="T62" i="14"/>
  <c r="T61" i="14" s="1"/>
  <c r="S61" i="14"/>
  <c r="L62" i="14"/>
  <c r="L61" i="14" s="1"/>
  <c r="K61" i="14"/>
  <c r="F28" i="14"/>
  <c r="AD28" i="14" s="1"/>
  <c r="G40" i="14"/>
  <c r="H40" i="14" s="1"/>
  <c r="G50" i="14"/>
  <c r="G9" i="14"/>
  <c r="J38" i="14"/>
  <c r="J37" i="14" s="1"/>
  <c r="S54" i="14"/>
  <c r="T54" i="14" s="1"/>
  <c r="T50" i="14"/>
  <c r="E39" i="14"/>
  <c r="Q53" i="14"/>
  <c r="R49" i="14"/>
  <c r="Q48" i="14"/>
  <c r="Q54" i="14"/>
  <c r="R54" i="14" s="1"/>
  <c r="R50" i="14"/>
  <c r="Z38" i="14"/>
  <c r="Z37" i="14" s="1"/>
  <c r="Y55" i="14"/>
  <c r="Z55" i="14" s="1"/>
  <c r="Z51" i="14"/>
  <c r="I55" i="14"/>
  <c r="J55" i="14" s="1"/>
  <c r="J51" i="14"/>
  <c r="M55" i="14"/>
  <c r="N55" i="14" s="1"/>
  <c r="N51" i="14"/>
  <c r="F40" i="14"/>
  <c r="U49" i="14"/>
  <c r="K54" i="14"/>
  <c r="L54" i="14" s="1"/>
  <c r="L50" i="14"/>
  <c r="U55" i="14"/>
  <c r="V55" i="14" s="1"/>
  <c r="V51" i="14"/>
  <c r="Y53" i="14"/>
  <c r="Z49" i="14"/>
  <c r="Y48" i="14"/>
  <c r="U9" i="14"/>
  <c r="X62" i="14"/>
  <c r="X61" i="14" s="1"/>
  <c r="W61" i="14"/>
  <c r="P62" i="14"/>
  <c r="P61" i="14" s="1"/>
  <c r="O61" i="14"/>
  <c r="H62" i="14"/>
  <c r="G61" i="14"/>
  <c r="V56" i="14"/>
  <c r="W40" i="14"/>
  <c r="X40" i="14" s="1"/>
  <c r="W50" i="14"/>
  <c r="W48" i="14" s="1"/>
  <c r="W9" i="14"/>
  <c r="W53" i="14"/>
  <c r="X49" i="14"/>
  <c r="O53" i="14"/>
  <c r="P49" i="14"/>
  <c r="U54" i="14"/>
  <c r="V54" i="14" s="1"/>
  <c r="V50" i="14"/>
  <c r="E54" i="14"/>
  <c r="F50" i="14"/>
  <c r="Q55" i="14"/>
  <c r="R55" i="14" s="1"/>
  <c r="R51" i="14"/>
  <c r="F41" i="14"/>
  <c r="AA54" i="14"/>
  <c r="AB54" i="14" s="1"/>
  <c r="AB50" i="14"/>
  <c r="M53" i="14"/>
  <c r="N49" i="14"/>
  <c r="AC56" i="14"/>
  <c r="T56" i="14"/>
  <c r="AD60" i="14"/>
  <c r="F56" i="14"/>
  <c r="AD57" i="14"/>
  <c r="AD31" i="14"/>
  <c r="O50" i="14"/>
  <c r="O40" i="14"/>
  <c r="P40" i="14" s="1"/>
  <c r="O9" i="14"/>
  <c r="K53" i="14"/>
  <c r="L49" i="14"/>
  <c r="E49" i="14"/>
  <c r="E55" i="14"/>
  <c r="F51" i="14"/>
  <c r="Y54" i="14"/>
  <c r="Z54" i="14" s="1"/>
  <c r="Z50" i="14"/>
  <c r="I54" i="14"/>
  <c r="J54" i="14" s="1"/>
  <c r="J50" i="14"/>
  <c r="F38" i="17" l="1"/>
  <c r="T38" i="17" s="1"/>
  <c r="T38" i="14"/>
  <c r="T37" i="14" s="1"/>
  <c r="T56" i="17"/>
  <c r="P38" i="14"/>
  <c r="P37" i="14" s="1"/>
  <c r="T49" i="17"/>
  <c r="S53" i="17"/>
  <c r="AB38" i="14"/>
  <c r="AB37" i="14" s="1"/>
  <c r="F48" i="17"/>
  <c r="J48" i="16"/>
  <c r="K52" i="16"/>
  <c r="U49" i="17"/>
  <c r="AD50" i="16"/>
  <c r="AD61" i="16"/>
  <c r="AB48" i="16"/>
  <c r="R48" i="16"/>
  <c r="U52" i="16"/>
  <c r="N50" i="14"/>
  <c r="N48" i="14" s="1"/>
  <c r="M54" i="14"/>
  <c r="N54" i="14" s="1"/>
  <c r="T49" i="14"/>
  <c r="AC41" i="14"/>
  <c r="S53" i="14"/>
  <c r="AC51" i="14"/>
  <c r="AC50" i="14"/>
  <c r="G48" i="14"/>
  <c r="H49" i="14"/>
  <c r="I48" i="14"/>
  <c r="J49" i="14"/>
  <c r="AA48" i="14"/>
  <c r="AB49" i="14"/>
  <c r="N48" i="16"/>
  <c r="H38" i="14"/>
  <c r="H37" i="14" s="1"/>
  <c r="L38" i="14"/>
  <c r="L37" i="14" s="1"/>
  <c r="Q52" i="16"/>
  <c r="R53" i="16"/>
  <c r="M52" i="16"/>
  <c r="N53" i="16"/>
  <c r="AD51" i="16"/>
  <c r="AA52" i="16"/>
  <c r="AD39" i="16"/>
  <c r="F38" i="16"/>
  <c r="F48" i="16"/>
  <c r="AD49" i="16"/>
  <c r="AC54" i="16"/>
  <c r="E52" i="16"/>
  <c r="F53" i="16"/>
  <c r="AC53" i="16"/>
  <c r="I52" i="16"/>
  <c r="J53" i="16"/>
  <c r="Y52" i="16"/>
  <c r="H55" i="16"/>
  <c r="J55" i="16" s="1"/>
  <c r="L55" i="16" s="1"/>
  <c r="N55" i="16" s="1"/>
  <c r="P55" i="16" s="1"/>
  <c r="R55" i="16" s="1"/>
  <c r="T55" i="16" s="1"/>
  <c r="AD54" i="16"/>
  <c r="AC55" i="16"/>
  <c r="O52" i="16"/>
  <c r="P53" i="16"/>
  <c r="F61" i="14"/>
  <c r="AC61" i="14"/>
  <c r="X38" i="14"/>
  <c r="X37" i="14" s="1"/>
  <c r="K55" i="14"/>
  <c r="L51" i="14"/>
  <c r="AD51" i="14" s="1"/>
  <c r="AD41" i="14"/>
  <c r="AC9" i="14"/>
  <c r="F55" i="14"/>
  <c r="AA52" i="14"/>
  <c r="AB53" i="14"/>
  <c r="N53" i="14"/>
  <c r="M52" i="14"/>
  <c r="X53" i="14"/>
  <c r="H61" i="14"/>
  <c r="AD62" i="14"/>
  <c r="S52" i="14"/>
  <c r="T53" i="14"/>
  <c r="E53" i="14"/>
  <c r="F49" i="14"/>
  <c r="E48" i="14"/>
  <c r="AC49" i="14"/>
  <c r="F54" i="14"/>
  <c r="P53" i="14"/>
  <c r="X56" i="14"/>
  <c r="Z48" i="14"/>
  <c r="AC40" i="14"/>
  <c r="R48" i="14"/>
  <c r="U53" i="14"/>
  <c r="V49" i="14"/>
  <c r="V48" i="14" s="1"/>
  <c r="U48" i="14"/>
  <c r="H53" i="14"/>
  <c r="AD59" i="14"/>
  <c r="Z56" i="14"/>
  <c r="Y52" i="14"/>
  <c r="Z53" i="14"/>
  <c r="AD40" i="14"/>
  <c r="J48" i="14"/>
  <c r="R53" i="14"/>
  <c r="Q52" i="14"/>
  <c r="G54" i="14"/>
  <c r="H54" i="14" s="1"/>
  <c r="H50" i="14"/>
  <c r="L53" i="14"/>
  <c r="AB48" i="14"/>
  <c r="O54" i="14"/>
  <c r="P54" i="14" s="1"/>
  <c r="P50" i="14"/>
  <c r="P48" i="14" s="1"/>
  <c r="O48" i="14"/>
  <c r="W54" i="14"/>
  <c r="X54" i="14" s="1"/>
  <c r="X50" i="14"/>
  <c r="X48" i="14" s="1"/>
  <c r="J53" i="14"/>
  <c r="I52" i="14"/>
  <c r="AC39" i="14"/>
  <c r="F39" i="14"/>
  <c r="T48" i="14"/>
  <c r="F68" i="17" l="1"/>
  <c r="K52" i="14"/>
  <c r="L55" i="14"/>
  <c r="H53" i="17"/>
  <c r="J53" i="17"/>
  <c r="J48" i="17" s="1"/>
  <c r="J68" i="17" s="1"/>
  <c r="P52" i="16"/>
  <c r="P47" i="16" s="1"/>
  <c r="P67" i="16" s="1"/>
  <c r="AC48" i="14"/>
  <c r="AD61" i="14"/>
  <c r="H52" i="16"/>
  <c r="H47" i="16" s="1"/>
  <c r="H67" i="16" s="1"/>
  <c r="L52" i="16"/>
  <c r="L47" i="16" s="1"/>
  <c r="L67" i="16" s="1"/>
  <c r="J52" i="16"/>
  <c r="J47" i="16" s="1"/>
  <c r="J67" i="16" s="1"/>
  <c r="J68" i="16" s="1"/>
  <c r="N52" i="16"/>
  <c r="N47" i="16" s="1"/>
  <c r="N67" i="16" s="1"/>
  <c r="N68" i="16" s="1"/>
  <c r="R52" i="16"/>
  <c r="R47" i="16" s="1"/>
  <c r="R67" i="16" s="1"/>
  <c r="R68" i="16" s="1"/>
  <c r="F37" i="16"/>
  <c r="AD38" i="16"/>
  <c r="AC52" i="16"/>
  <c r="AD48" i="16"/>
  <c r="V55" i="16"/>
  <c r="T52" i="16"/>
  <c r="T47" i="16" s="1"/>
  <c r="T67" i="16" s="1"/>
  <c r="T68" i="16" s="1"/>
  <c r="AD53" i="16"/>
  <c r="F52" i="16"/>
  <c r="F47" i="16" s="1"/>
  <c r="L48" i="14"/>
  <c r="AC55" i="14"/>
  <c r="G52" i="14"/>
  <c r="AD50" i="14"/>
  <c r="H48" i="14"/>
  <c r="V53" i="14"/>
  <c r="U52" i="14"/>
  <c r="AC53" i="14"/>
  <c r="E52" i="14"/>
  <c r="F53" i="14"/>
  <c r="AD54" i="14"/>
  <c r="AC54" i="14"/>
  <c r="W52" i="14"/>
  <c r="F38" i="14"/>
  <c r="AD39" i="14"/>
  <c r="AB56" i="14"/>
  <c r="AD56" i="14" s="1"/>
  <c r="O52" i="14"/>
  <c r="AD49" i="14"/>
  <c r="F48" i="14"/>
  <c r="AB52" i="14"/>
  <c r="L68" i="16" l="1"/>
  <c r="L69" i="16" s="1"/>
  <c r="P68" i="16"/>
  <c r="P69" i="16" s="1"/>
  <c r="H68" i="16"/>
  <c r="H69" i="16" s="1"/>
  <c r="J69" i="17"/>
  <c r="J70" i="17" s="1"/>
  <c r="H48" i="17"/>
  <c r="F69" i="17"/>
  <c r="F70" i="17" s="1"/>
  <c r="L53" i="17"/>
  <c r="N69" i="16"/>
  <c r="T69" i="16"/>
  <c r="J69" i="16"/>
  <c r="X55" i="16"/>
  <c r="V52" i="16"/>
  <c r="V47" i="16" s="1"/>
  <c r="V67" i="16" s="1"/>
  <c r="V68" i="16" s="1"/>
  <c r="AD37" i="16"/>
  <c r="F67" i="16"/>
  <c r="F68" i="16" s="1"/>
  <c r="R69" i="16"/>
  <c r="R52" i="14"/>
  <c r="R47" i="14" s="1"/>
  <c r="R67" i="14" s="1"/>
  <c r="X52" i="14"/>
  <c r="X47" i="14" s="1"/>
  <c r="Z52" i="14"/>
  <c r="Z47" i="14" s="1"/>
  <c r="AC52" i="14"/>
  <c r="AD48" i="14"/>
  <c r="J52" i="14"/>
  <c r="J47" i="14" s="1"/>
  <c r="J67" i="14" s="1"/>
  <c r="J68" i="14" s="1"/>
  <c r="T52" i="14"/>
  <c r="T47" i="14" s="1"/>
  <c r="T67" i="14" s="1"/>
  <c r="T68" i="14" s="1"/>
  <c r="L52" i="14"/>
  <c r="L47" i="14" s="1"/>
  <c r="L67" i="14" s="1"/>
  <c r="L68" i="14" s="1"/>
  <c r="AD53" i="14"/>
  <c r="F52" i="14"/>
  <c r="F47" i="14" s="1"/>
  <c r="P52" i="14"/>
  <c r="P47" i="14" s="1"/>
  <c r="P67" i="14" s="1"/>
  <c r="P68" i="14" s="1"/>
  <c r="V52" i="14"/>
  <c r="V47" i="14" s="1"/>
  <c r="V67" i="14" s="1"/>
  <c r="V68" i="14" s="1"/>
  <c r="AB47" i="14"/>
  <c r="AB67" i="14" s="1"/>
  <c r="AB68" i="14" s="1"/>
  <c r="AD55" i="14"/>
  <c r="AD38" i="14"/>
  <c r="F37" i="14"/>
  <c r="AD37" i="14" s="1"/>
  <c r="N52" i="14"/>
  <c r="N47" i="14" s="1"/>
  <c r="N67" i="14" s="1"/>
  <c r="N68" i="14" s="1"/>
  <c r="H52" i="14"/>
  <c r="H47" i="14" s="1"/>
  <c r="H67" i="14" s="1"/>
  <c r="H68" i="14" s="1"/>
  <c r="R68" i="14" l="1"/>
  <c r="R69" i="14" s="1"/>
  <c r="H68" i="17"/>
  <c r="L48" i="17"/>
  <c r="N53" i="17"/>
  <c r="N48" i="17" s="1"/>
  <c r="N68" i="17" s="1"/>
  <c r="F69" i="16"/>
  <c r="V69" i="16"/>
  <c r="Z55" i="16"/>
  <c r="X52" i="16"/>
  <c r="X47" i="16" s="1"/>
  <c r="X67" i="16" s="1"/>
  <c r="X68" i="16" s="1"/>
  <c r="X67" i="14"/>
  <c r="F67" i="14"/>
  <c r="F68" i="14" s="1"/>
  <c r="Z67" i="14"/>
  <c r="AB69" i="14"/>
  <c r="V69" i="14"/>
  <c r="L69" i="14"/>
  <c r="N69" i="14"/>
  <c r="P69" i="14"/>
  <c r="AD47" i="14"/>
  <c r="AD67" i="14" s="1"/>
  <c r="AD68" i="14" s="1"/>
  <c r="T69" i="14"/>
  <c r="H69" i="14"/>
  <c r="AD52" i="14"/>
  <c r="J69" i="14"/>
  <c r="H69" i="17" l="1"/>
  <c r="H70" i="17" s="1"/>
  <c r="X68" i="14"/>
  <c r="X69" i="14" s="1"/>
  <c r="N69" i="17"/>
  <c r="N70" i="17" s="1"/>
  <c r="Z68" i="14"/>
  <c r="Z69" i="14" s="1"/>
  <c r="R53" i="17"/>
  <c r="R48" i="17" s="1"/>
  <c r="R68" i="17" s="1"/>
  <c r="P53" i="17"/>
  <c r="P48" i="17" s="1"/>
  <c r="U56" i="17"/>
  <c r="L68" i="17"/>
  <c r="X69" i="16"/>
  <c r="AB55" i="16"/>
  <c r="AB52" i="16" s="1"/>
  <c r="AB47" i="16" s="1"/>
  <c r="AB67" i="16" s="1"/>
  <c r="AB68" i="16" s="1"/>
  <c r="Z52" i="16"/>
  <c r="Z47" i="16" s="1"/>
  <c r="Z67" i="16" s="1"/>
  <c r="Z68" i="16" s="1"/>
  <c r="F69" i="14"/>
  <c r="R69" i="17" l="1"/>
  <c r="R70" i="17" s="1"/>
  <c r="L69" i="17"/>
  <c r="L70" i="17" s="1"/>
  <c r="T53" i="17"/>
  <c r="U53" i="17" s="1"/>
  <c r="P68" i="17"/>
  <c r="T48" i="17"/>
  <c r="T68" i="17" s="1"/>
  <c r="AD55" i="16"/>
  <c r="Z69" i="16"/>
  <c r="AB69" i="16"/>
  <c r="AD47" i="16"/>
  <c r="AD67" i="16" s="1"/>
  <c r="AD68" i="16" s="1"/>
  <c r="AD52" i="16"/>
  <c r="P69" i="17" l="1"/>
  <c r="P70" i="17" s="1"/>
  <c r="T69" i="17"/>
  <c r="T70" i="17" s="1"/>
  <c r="AD69" i="14"/>
  <c r="AD69" i="16" l="1"/>
  <c r="E11" i="1" l="1"/>
  <c r="D11" i="1"/>
  <c r="F11" i="1" l="1"/>
</calcChain>
</file>

<file path=xl/sharedStrings.xml><?xml version="1.0" encoding="utf-8"?>
<sst xmlns="http://schemas.openxmlformats.org/spreadsheetml/2006/main" count="1354" uniqueCount="286">
  <si>
    <t>№ п.п.</t>
  </si>
  <si>
    <t>Ед. изм.</t>
  </si>
  <si>
    <t>1.1.</t>
  </si>
  <si>
    <t>1.2.</t>
  </si>
  <si>
    <t>1.3.</t>
  </si>
  <si>
    <t>2.1.</t>
  </si>
  <si>
    <t>3.1.</t>
  </si>
  <si>
    <t>Цена без НДС; руб.</t>
  </si>
  <si>
    <t>4.1.</t>
  </si>
  <si>
    <t>2.2.</t>
  </si>
  <si>
    <t>т</t>
  </si>
  <si>
    <t>ПРР лома черных металлов</t>
  </si>
  <si>
    <t>2.</t>
  </si>
  <si>
    <t>3.2.</t>
  </si>
  <si>
    <t>4.2.</t>
  </si>
  <si>
    <t>5.1.</t>
  </si>
  <si>
    <t>6.1.</t>
  </si>
  <si>
    <t>Приложение 3.2</t>
  </si>
  <si>
    <t>2026 г.</t>
  </si>
  <si>
    <t>Ремонт насосно-компрессорной трубы без замены муфты на новую, с ревизией муфты б/у</t>
  </si>
  <si>
    <t>Ремонт насосно-компрессорной трубы с заменой муфты на новую</t>
  </si>
  <si>
    <t>Ревизия насосно-компрессорной трубы с переводом в категорию "Брак"</t>
  </si>
  <si>
    <t>Наименование</t>
  </si>
  <si>
    <t>3.3.</t>
  </si>
  <si>
    <t>5.</t>
  </si>
  <si>
    <t>5.2.</t>
  </si>
  <si>
    <t>5.3.</t>
  </si>
  <si>
    <t>6.</t>
  </si>
  <si>
    <t>6.2.</t>
  </si>
  <si>
    <t>7.</t>
  </si>
  <si>
    <t>7.1.</t>
  </si>
  <si>
    <t>7.2.</t>
  </si>
  <si>
    <t>8.</t>
  </si>
  <si>
    <t>8.1.</t>
  </si>
  <si>
    <t>8.2.</t>
  </si>
  <si>
    <t>Ремонт насосно-компрессорной трубы с заменой муфты на новую с ТДЦ</t>
  </si>
  <si>
    <t>9.</t>
  </si>
  <si>
    <t>9.1.</t>
  </si>
  <si>
    <t>9.2.</t>
  </si>
  <si>
    <t>ПРР насосно-компрессорных труб НКТ, НКТН</t>
  </si>
  <si>
    <t>10.</t>
  </si>
  <si>
    <t>10.1.</t>
  </si>
  <si>
    <t>Насосно-компрессорных труб НКТ, НКТН</t>
  </si>
  <si>
    <t>Насосно-компрессорных труб с высаженными наружу концами НКТВ, НКТВ-У</t>
  </si>
  <si>
    <t>Насосно-компрессорных труб с высаженными наружу концами, с покрытием, с муфтами ТДЦ НКТВП</t>
  </si>
  <si>
    <t>10.2.</t>
  </si>
  <si>
    <t>11.</t>
  </si>
  <si>
    <t>т/сут</t>
  </si>
  <si>
    <t>Перевод отбракованных по резьбовым соединениям насосно-компрессорных труб с высаженными наружу концами в гладную насосно-компрессорную трубу, с установкой новых муфт</t>
  </si>
  <si>
    <t>12.</t>
  </si>
  <si>
    <t xml:space="preserve">НКТВ 73х5,5 Л ГОСТ 633-80 в НКТ 73х5,5 Л с закругленной треугольной резьбой по ГОСТ 633-80, с установкой новой муфты Л ГОСТ 633-80  </t>
  </si>
  <si>
    <t xml:space="preserve">НКТВ 73,02х5,51 R95 ГОСТ 31446-2017 в НКТН 73,02х5,51 R95 с закругленной треугольной резьбой по ГОСТ 33758-2021, с установкой новой муфты R95 ГОСТ 31446-2017 </t>
  </si>
  <si>
    <t>13.</t>
  </si>
  <si>
    <t xml:space="preserve">Удаление защитного покрытия с внутренней поверхности насосно-компрессорных труб с покрытием </t>
  </si>
  <si>
    <t>Должность</t>
  </si>
  <si>
    <t>(Фамилия И.О.)</t>
  </si>
  <si>
    <t>м.п., подпись</t>
  </si>
  <si>
    <t>Уважаемые Участники не надо ПРР, транспортные и прочие услуги включать в цену ремонта. Необходимо все расценки указать раздельно и в полном объеме, что позволит корректно их проанализировать, корректно выбрать победителя и, в дальнейшем, корректно взаимодействоать и рассчитывать затраты на ремонт</t>
  </si>
  <si>
    <t>№ п/п</t>
  </si>
  <si>
    <t>Наименование работ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</si>
  <si>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</si>
  <si>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</si>
  <si>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</si>
  <si>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</si>
  <si>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</si>
  <si>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</si>
  <si>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</si>
  <si>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</si>
  <si>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</si>
  <si>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</si>
  <si>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</si>
  <si>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</si>
  <si>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Стоимость; руб</t>
  </si>
  <si>
    <t>1.</t>
  </si>
  <si>
    <t>шт.</t>
  </si>
  <si>
    <t>Х</t>
  </si>
  <si>
    <t>3.</t>
  </si>
  <si>
    <t>4.</t>
  </si>
  <si>
    <t>Итого стоимость без НДС</t>
  </si>
  <si>
    <t>руб.</t>
  </si>
  <si>
    <t>Итого стоимость с НДС</t>
  </si>
  <si>
    <t>Общее ориентировочное количество направляемых в ремонт насосно-компрессорных труб</t>
  </si>
  <si>
    <t>Ремонт насосно-компрессорной трубы с закругленной треугольной резьбой НКТ 73х5,5 Л ГОСТ 633-80, в том числе:</t>
  </si>
  <si>
    <t>Перевод отбракованных по резьбовым соединениям насосно-компрессорных труб с высаженными наружу концами в гладную насосно-компрессорную трубу, с установкой новых муфт, в том числе:</t>
  </si>
  <si>
    <t>Ремонт насосно-компрессорной трубы с закругленной треугольной резьбой НКТН 73,02х5,51 R95 ГОСТ 31446-2017, в том числе:</t>
  </si>
  <si>
    <t>Ремонт насосно-компрессорной трубы с высаженными наружу концами с закругленной треугольной резьбой НКТВ 73х5,5 Л ГОСТ 633-80, в том числе:</t>
  </si>
  <si>
    <t>В ремонт:</t>
  </si>
  <si>
    <t>Кол-во</t>
  </si>
  <si>
    <t>Приложение 3.1</t>
  </si>
  <si>
    <t>Таблица 3.1.2</t>
  </si>
  <si>
    <t>Ориентировочная производственная программа по ремонту насосно-компрессорных труб в 2026 году для нужд АО "Комнедра"</t>
  </si>
  <si>
    <t>2027 г.</t>
  </si>
  <si>
    <t>Ориентировочная производственная программа по ремонту насосно-компрессорных труб в 2027 году для нужд АО "Комнедра"</t>
  </si>
  <si>
    <t>Ремонт насосно-компрессорной трубы с высаженными наружу концами с закругленной треугольной резьбой НКТВ 73,02х5,51 R95 ГОСТ 31446-2017, в том числе</t>
  </si>
  <si>
    <t>Примечание: *С даты окончания отчетного периода (месяца) в котором производились работы, Заказчик имеет право хранить свое имущество в течение 30 (Тридцати) календарных дней без начесления оплаты за хранение. Оплата начисляется с 31 календарного дня за период, превышающий период хранения без оплаты.</t>
  </si>
  <si>
    <t>Примечание: **С даты окончания отчетного периода (месяца) в котором производились работы, Заказчик имеет право хранить свое имущество в течение 30 (Тридцати) календарных дней без начисления оплаты за хранение. Оплата начисляется с 31 календарного дня за период, превышающий период хранения без оплаты.</t>
  </si>
  <si>
    <t>Из ремонта:</t>
  </si>
  <si>
    <t>Хранение на территории Исполнителя объемов отремонтированных насосно-компрессорных труб, насосно-компрессорных труб переведенных в гладкую, лома черных металлов (отбракованная насосно-компрессорная труба, обрезки, стружка, муфты категории "Брак") Заказчика в период, начинающийся с даты оканчания 30 (Тридцати) календарных дней хранения после отчетного периода (месяца)*</t>
  </si>
  <si>
    <t>Доставка в ремонт автотранспортом по маршруту "БПО Заказчика - ремонтная база Исполнителя"</t>
  </si>
  <si>
    <t>Доставка в ремонт ж/д транспортом по маршруту "Ж/Д станция Заказчика - ремонтная база Исполнителя"</t>
  </si>
  <si>
    <t>Доставка из ремонта автотранспортом по маршруту "Ремонтая база Исполнителя - БПО Заказчика"</t>
  </si>
  <si>
    <t>Доставка из ремонта ж/д транспортом по маршруту "Ремонтая база Исполнителя - Ж/Д станция Заказчика"</t>
  </si>
  <si>
    <t xml:space="preserve">Хранение на территории Исполнителя объемов отремонтированных насосно-компрессорных труб, насосно-компрессорных труб переведенных в гладкую, лома черных металлов (отбракованная насосно-компрессорная труба, обрезки, стружка, муфты категории "Брак") Заказчика в период, начинающийся с даты окончания 30 (Тридцати) календарных дней хранения после отчетного периода (месяца)** </t>
  </si>
  <si>
    <t>Транспортирование имущества Заказчика</t>
  </si>
  <si>
    <t>ИТОГО 2026 год</t>
  </si>
  <si>
    <t>Доставка лома черных металлов Заказчика по маршруту "Ремонтая база Исполнителя - Ж/Д станция Заказчика"</t>
  </si>
  <si>
    <t>Доставка лома черных металлов Заказчика по маршруту "Ремонтая база Исполнителя - БПО Заказчика"</t>
  </si>
  <si>
    <t xml:space="preserve">Насосно-компрессорных труб с высаженными наружу концами с покрытием НКТВП </t>
  </si>
  <si>
    <t>14.</t>
  </si>
  <si>
    <t>11.1.</t>
  </si>
  <si>
    <t>11.2.</t>
  </si>
  <si>
    <t>12.1.</t>
  </si>
  <si>
    <t>12.2.</t>
  </si>
  <si>
    <t>12.3.</t>
  </si>
  <si>
    <t>16.</t>
  </si>
  <si>
    <t>ПРР насосно-компрессорныз труб с покрытием НКТН, НКТВП</t>
  </si>
  <si>
    <t>ПРР насосно-компрессорных труб НКТВ, НКТВ-У</t>
  </si>
  <si>
    <t>Ремонт насосно-компрессорной трубы с закругленной треугольной резьбой НКТ 73х5,5 Д ГОСТ 633-80, в том числе:</t>
  </si>
  <si>
    <t>Ремонт насосно-компрессорной трубы с закругленной треугольной резьбой НКТ 73х5,5 Е ГОСТ 633-80, в том числе:</t>
  </si>
  <si>
    <t>Ремонт насосно-компрессорной трубы с высаженными наружу концами с закругленной треугольной резьбой, с покрытием, с муфтами ТДЦ НКТВП 73,02х5,51 R95 ГОСТ 31446-2017 ТС3000С, в том числе</t>
  </si>
  <si>
    <t>11.1.1.</t>
  </si>
  <si>
    <t>11.1.2.</t>
  </si>
  <si>
    <t>11.2.1.</t>
  </si>
  <si>
    <t>11.2.2.</t>
  </si>
  <si>
    <t>15.</t>
  </si>
  <si>
    <t>11.1.3.</t>
  </si>
  <si>
    <t>11.2.3.</t>
  </si>
  <si>
    <t>11.2.4.</t>
  </si>
  <si>
    <t>12.1.1.</t>
  </si>
  <si>
    <t>12.1.2.</t>
  </si>
  <si>
    <t>12.1.3.</t>
  </si>
  <si>
    <t>12.2.1.</t>
  </si>
  <si>
    <t>12.2.2.</t>
  </si>
  <si>
    <t>12.2.3.</t>
  </si>
  <si>
    <t>12.3.1.</t>
  </si>
  <si>
    <t>12.3.2.</t>
  </si>
  <si>
    <t>12.3.3.</t>
  </si>
  <si>
    <t>12.4.</t>
  </si>
  <si>
    <t>12.5.</t>
  </si>
  <si>
    <t>12.5.1.</t>
  </si>
  <si>
    <t>12.5.2.</t>
  </si>
  <si>
    <t>12.5.3.</t>
  </si>
  <si>
    <t>12.6.</t>
  </si>
  <si>
    <t>Ремонт насосно-компрессорной трубы с закругленной треугольной резьбой НКТН 73,02х5,51 N80 ГОСТ 31446-2017, в том числе:</t>
  </si>
  <si>
    <t>ИТОГО 2027 год</t>
  </si>
  <si>
    <t>Погрузочно-разгрузочные работы насосно-компрессорных труб с соединением НКТ, НКТН, НКМ с покрытием НКТНП, НКМП, НКТВ, НКТВ-У, с покрытием НКТВП, лома черных металлов силами Исполнителя на ремонтной базе Исполнителя</t>
  </si>
  <si>
    <t>ПРР насосно-компрессорных труб НКТ, НКТН, НКМ</t>
  </si>
  <si>
    <t>ПРР насосно-компрессорных труб с покрытием НКТНП, НКТВП, НКМП</t>
  </si>
  <si>
    <t>Насосно-компрессорных труб НКТ, НКТН, НКМ</t>
  </si>
  <si>
    <t>Насосно-компрессорных труб с покрытием НКТНП, с покрытием и муфтами ТДЦ НКТНП, с покрытием НКМП,  с покрытием и муфтами ТДЦ НКМП</t>
  </si>
  <si>
    <t>НКТВП 73,02х5,51 R95 ГОСТ 31446-2017 ТС3000С и ГИОТЭК 110М в НКТВ73,02х5,51 R95 ГОСТ 31446-2017 без покрытия</t>
  </si>
  <si>
    <t xml:space="preserve">НКТВ 73х5,5 Л ГОСТ 633-80 в НКТ 73х5,5 Л ГОСТ 633-80 с закругленной треугольной резьбой по ГОСТ 633-80, с установкой новой муфты Л ГОСТ 633-80  </t>
  </si>
  <si>
    <t>НКТВ 73х5,5 Л ГОСТ 633-80 в НКМ 73х5,5 Л ГОСТ 633-80 с трапецеидальной резьбой и узлом уплотнения "металл - металл" по ГОСТ 633-80, установкой муфты Л ГОСТ 633-80</t>
  </si>
  <si>
    <t xml:space="preserve">НКТВ, НКТВ-У 73,02х5,51 R95 ГОСТ 31446-2017 в НКТН 73,02х5,51 R95 ГОСТ 31446-2017 с закругленной треугольной резьбой по ГОСТ 33758-2021, с установкой новой муфты R95 ГОСТ 31446-2017 </t>
  </si>
  <si>
    <t xml:space="preserve">НКТВ, НКТВ-У 73,02х5,51 R95 ГОСТ 31446-2017 в НКМ 73,02х5,51 R95 ГОСТ 31446-2017 с трапецеидальной резьбой и узлом уплотнения "металл - металл" по ГОСТ 33758-2021, с установкой новой муфты R95 ГОСТ 31446-2017 </t>
  </si>
  <si>
    <t xml:space="preserve">НКТВП 73,02х5,51 R95 ГОСТ 31446-2017 ТС3000С в НКТНП 73,02х5,51 R95 ГОСТ 31446-2017 ТС3000С с закругленной треугольной резьбой по ГОСТ 33758-2021, с установкой новой муфты с ТДЦ R95 ГОСТ 31446-2017 </t>
  </si>
  <si>
    <t xml:space="preserve">НКТВП 73,02х5,51 R95 ГОСТ 31446-2017 ТС3000С в НКМП 73,02х5,51 R95 ГОСТ 31446-2017 ТС3000С с трапецеидальной резьбой и узлом уплотнения "металл - металл" по ГОСТ 33758-2021, с установкой новой муфты с ТДЦ R95 ГОСТ 31446-2017 </t>
  </si>
  <si>
    <t xml:space="preserve">НКТВП 73,02х5,51 R95 ГОСТ 31446-2017 ГИОТЭК 110М в НКТНП 73,02х5,51 R95 ГОСТ 31446-2017 ГИОТЭК 110М с закругленной треугольной резьбой по ГОСТ 33758-2021, с установкой новой муфты с ТДЦ R95 ГОСТ 31446-2017 </t>
  </si>
  <si>
    <t xml:space="preserve">НКТВП 73,02х5,51 R95 ГОСТ 31446-2017 ГИОТЭК 110М в НКМП 73,02х5,51 R95 ГОСТ 31446-2017 ГИОТЭК 110М с трапецеидальной резьбой и узлом уплотнения "металл - металл" по ГОСТ 33758-2021, с установкой новой муфты с ТДЦ R95 ГОСТ 31446-2017 </t>
  </si>
  <si>
    <t>НКТНП, НКМП 73,02х5,51 R95 ГОСТ 31446-2017 ТС3000С и ГИОТЭК 110М в НКТН, НКМ 73,02х5,51 R95 ГОСТ 31446-2017 без покрытия</t>
  </si>
  <si>
    <t>Ремонт насосно-компрессорной трубы, в том числе:</t>
  </si>
  <si>
    <t>1.1.1.</t>
  </si>
  <si>
    <t>1.1.2.</t>
  </si>
  <si>
    <t>1.1.3.</t>
  </si>
  <si>
    <t>1.2.1.</t>
  </si>
  <si>
    <t>1.2.2.</t>
  </si>
  <si>
    <t>1.2.3.</t>
  </si>
  <si>
    <t>1.3.1.</t>
  </si>
  <si>
    <t>1.3.2.</t>
  </si>
  <si>
    <t>1.3.3.</t>
  </si>
  <si>
    <t>1.4.</t>
  </si>
  <si>
    <t>1.4.1.</t>
  </si>
  <si>
    <t>1.4.2.</t>
  </si>
  <si>
    <t>1.4.3.</t>
  </si>
  <si>
    <t>1.5.</t>
  </si>
  <si>
    <t>1.5.1.</t>
  </si>
  <si>
    <t>1.5.2.</t>
  </si>
  <si>
    <t>1.5.3.</t>
  </si>
  <si>
    <t>1.6.</t>
  </si>
  <si>
    <t>С резьбовым высокогерметичным соединением насосно-компрессорной трубы и муфты, с трапецеидальной резьбой и узлом уплотнения "металл - металл" НКМ 73,02х5,51 R95 ГОСТ 31446-2017</t>
  </si>
  <si>
    <t>1.6.1.</t>
  </si>
  <si>
    <t>1.6.2.</t>
  </si>
  <si>
    <t>1.6.3.</t>
  </si>
  <si>
    <t>С резьбовым высокогерметичным соединением насосно-компрессорной трубы и муфты, с трапецеидальной резьбой и узлом уплотнения "металл - металл" НКМ 73х5,5 Л ГОСТ 633-80</t>
  </si>
  <si>
    <t>1.7.</t>
  </si>
  <si>
    <t>1.7.1.</t>
  </si>
  <si>
    <t>1.7.2.</t>
  </si>
  <si>
    <t>1.7.3.</t>
  </si>
  <si>
    <t>1.8.</t>
  </si>
  <si>
    <t>С высаженными наружу концами, с закругленной треугольной резьбой НКТВ 73х5,5 Л ГОСТ 633-80</t>
  </si>
  <si>
    <t>1.8.1.</t>
  </si>
  <si>
    <t>1.8.2.</t>
  </si>
  <si>
    <t>1.8.3.</t>
  </si>
  <si>
    <t>С высаженными наружу концами, с закругленной треугольной резьбой НКТВ 73,02х5,51 R95 ГОСТ 31446-2017</t>
  </si>
  <si>
    <t>1.9.</t>
  </si>
  <si>
    <t>1.9.1.</t>
  </si>
  <si>
    <t>1.9.2.</t>
  </si>
  <si>
    <t>1.9.3.</t>
  </si>
  <si>
    <t>1.10.</t>
  </si>
  <si>
    <t>С удлиненными высаженными наружу концами, с закругленной треугольной резьбой НКТВ-У 73,02х5,51 R95 ГОСТ 31446-2017</t>
  </si>
  <si>
    <t>1.10.1.</t>
  </si>
  <si>
    <t>1.10.2.</t>
  </si>
  <si>
    <t>1.10.3.</t>
  </si>
  <si>
    <t>1.11.</t>
  </si>
  <si>
    <t>1.11.1.</t>
  </si>
  <si>
    <t>1.11.2.</t>
  </si>
  <si>
    <t>1.11.3.</t>
  </si>
  <si>
    <t>Ремонт насосно-компрессорной трубы без замены муфты на новую, с ревизией муфты б/у с ТДЦ</t>
  </si>
  <si>
    <t>1.12.</t>
  </si>
  <si>
    <t>1.12.1.</t>
  </si>
  <si>
    <t>1.12.2.</t>
  </si>
  <si>
    <t>1.12.3.</t>
  </si>
  <si>
    <t>Невысаженными концами, с загругленной треугольной резьбой НКТ 73х5,5 Д ГОСТ 633-80</t>
  </si>
  <si>
    <t>Невысаженными концами, с загругленной треугольной резьбой НКТ 73х5,5 Е ГОСТ 633-80</t>
  </si>
  <si>
    <t>Невысаженными концами, с закругленной треугольной резьбой НКТ 73х5,5 Л ГОСТ 633-80</t>
  </si>
  <si>
    <t>Невысаженными концами, с закругленной треугольной резьбой НКТН 73,02х5,51 N80 ГОСТ 31446-2017</t>
  </si>
  <si>
    <t>Невысаженными концами, с закругленной треугольной резьбой НКТН 73,02х5,51 R95 ГОСТ 31446-2017</t>
  </si>
  <si>
    <t>1.13.</t>
  </si>
  <si>
    <t>1.13.1.</t>
  </si>
  <si>
    <t>1.13.2.</t>
  </si>
  <si>
    <t>1.13.3.</t>
  </si>
  <si>
    <t>Ремонт насосно-компрессорной трубы с заменой муфты б/у на новую муфту</t>
  </si>
  <si>
    <t>Ремонт насосно-компрессорной трубы с заменой муфты б/у с ТДЦ на новую муфту с ТДЦ</t>
  </si>
  <si>
    <t>1.14.</t>
  </si>
  <si>
    <t>1.14.1.</t>
  </si>
  <si>
    <t>1.14.2.</t>
  </si>
  <si>
    <t>1.14.3.</t>
  </si>
  <si>
    <t>1.15.</t>
  </si>
  <si>
    <t>1.15.1.</t>
  </si>
  <si>
    <t>1.15.2.</t>
  </si>
  <si>
    <t>1.15.3.</t>
  </si>
  <si>
    <t>1.16.</t>
  </si>
  <si>
    <t>1.16.1.</t>
  </si>
  <si>
    <t>1.16.2.</t>
  </si>
  <si>
    <t>1.16.3.</t>
  </si>
  <si>
    <t>2.1.1.</t>
  </si>
  <si>
    <t>2.1.2.</t>
  </si>
  <si>
    <t>2.1.3.</t>
  </si>
  <si>
    <t>2.2.1.</t>
  </si>
  <si>
    <t>2.2.2.</t>
  </si>
  <si>
    <t>2.2.3.</t>
  </si>
  <si>
    <t>2.2.4.</t>
  </si>
  <si>
    <t>3.1.1.</t>
  </si>
  <si>
    <t>3.1.2.</t>
  </si>
  <si>
    <t>3.1.3.</t>
  </si>
  <si>
    <t>3.1.4.</t>
  </si>
  <si>
    <t>3.2.1.</t>
  </si>
  <si>
    <t>3.2.2.</t>
  </si>
  <si>
    <t>3.2.3.</t>
  </si>
  <si>
    <t>3.2.4.</t>
  </si>
  <si>
    <t>3.3.1.</t>
  </si>
  <si>
    <t>3.3.2.</t>
  </si>
  <si>
    <t>3.3.3.</t>
  </si>
  <si>
    <t>3.3.4.</t>
  </si>
  <si>
    <t>3.5.</t>
  </si>
  <si>
    <t>3.5.1.</t>
  </si>
  <si>
    <t>3.5.2.</t>
  </si>
  <si>
    <t>3.5.3.</t>
  </si>
  <si>
    <t>3.5.4.</t>
  </si>
  <si>
    <t>5.4.</t>
  </si>
  <si>
    <t>5.5.</t>
  </si>
  <si>
    <t>5.6.</t>
  </si>
  <si>
    <t>5.7.</t>
  </si>
  <si>
    <t>5.8.</t>
  </si>
  <si>
    <t>Ориентировочная производственная программа по ремонту насосно-компрессорных труб в 2028 году для нужд АО "Комнедра"</t>
  </si>
  <si>
    <t>2028 г.</t>
  </si>
  <si>
    <t>ИТОГО 2028 год</t>
  </si>
  <si>
    <t>Ремонт насосно-компрессорной трубы с высаженными наружу концами с закругленной треугольной резьбой, с покрытием, с муфтами ТДЦП НКТВП 73,02х5,51 R95 ГОСТ 31446-2017 ТС3000С, в том числе</t>
  </si>
  <si>
    <t>Ремонт насосно-компрессорной трубы с заменой муфты на новую с ТДЦП</t>
  </si>
  <si>
    <t>Сумма НДС 22%</t>
  </si>
  <si>
    <t>ПРР насосно-компрессорныз труб с покрытием НКТНП, НКТВП</t>
  </si>
  <si>
    <t>Прейскурант цен на ремонт насосно-компрессорных труб, для дальнейшей их эксплуатации по прямому назначению в скважинах, перевод насосно-компрессорных труб с высаженными наружу концами в гладкую насосно-компрессорную трубу, для нужд АО "Комнедра",  применяемых в 2026-2028 годах</t>
  </si>
  <si>
    <t>3.3.5.</t>
  </si>
  <si>
    <t>3.5.5.</t>
  </si>
  <si>
    <t>руб./шт.</t>
  </si>
  <si>
    <t>руб./т</t>
  </si>
  <si>
    <t>руб./
(т/сут)</t>
  </si>
  <si>
    <t>Цена без НДС</t>
  </si>
  <si>
    <t>С высаженными наружу концами, с закругленной треугольной резьбой, с покрытием НКТВП 73,02х5,51 R95 ГОСТ 31446-2017 ТС3000С (с муфтой ТДЦП)</t>
  </si>
  <si>
    <t>С высаженными наружу концами, с закругленной треугольной резьбой, с покрытием НКТВП 73,02х5,51 R95 ГОСТ 31446-2017 ГИОТЭК 110 М (с муфтой ТДЦП)</t>
  </si>
  <si>
    <t>Невысаженными концами, с закругленной треугольной резьбой, с покрытием НКТНП 73,02х5,51 R95 ГОСТ 31446-2017 ТС3000С (с муфтой ТДЦП)</t>
  </si>
  <si>
    <t>Невысаженными концами, с закругленной треугольной резьбой, с покрытием НКТНП 73,02х5,51 R95 ГОСТ 31446-2017 ГИОТЭК 110 М (с муфтой ТДЦП)</t>
  </si>
  <si>
    <t>С резьбовым высокогерметичным соединением насосно-компрессорной трубы и муфты, с трапецеидальной резьбой и узлом уплотнения "металл - металл", с покрытием НКМП 73,02х5,51 R95 ГОСТ 31446-2017 ТС3000С (с муфтой ТДЦП)</t>
  </si>
  <si>
    <t>С резьбовым высокогерметичным соединением насосно-компрессорной трубы и муфты, с трапецеидальной резьбой и узлом уплотнения "металл - металл", с покрытием НКМП 73,02х5,51 R95 ГОСТ 31446-2017 ГИОТЭК 110 М (с муфтой ТДЦП)</t>
  </si>
  <si>
    <t xml:space="preserve">Уважаемые Участники при определении способа доставки в ремонт и из ремонта (ж/д или автотранспорт) необходимо указывать количество в соответствующем пункте Раздела 12 настоящей производственной программы за 2026 - 2028 года. Также обращаю ваше внимание, что в период январь-март действуют зимние автодороги  </t>
  </si>
  <si>
    <t>Погрузочно-разгрузочные работы насосно-компрессорных труб с соединением НКТ, НКТН, НКТВ, НКМ с покрытием НКТП, НКТНП, НКТВП, НКМП лома черных металлов силами Исполнителя на ремонтной базе Исполнителя,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</si>
</sst>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_-* #,##0.00_р_._-;\-* #,##0.00_р_._-;_-* &quot;-&quot;??_р_._-;_-@_-"/>
    <numFmt numFmtId="165" formatCode="_-&quot;Ј&quot;* #,##0_-;\-&quot;Ј&quot;* #,##0_-;_-&quot;Ј&quot;* &quot;-&quot;_-;_-@_-"/>
    <numFmt numFmtId="166" formatCode="_-&quot;Ј&quot;* #,##0.00_-;\-&quot;Ј&quot;* #,##0.00_-;_-&quot;Ј&quot;* &quot;-&quot;??_-;_-@_-"/>
    <numFmt numFmtId="167" formatCode="[$-419]mmmm\ yyyy;@"/>
  </numFmts>
  <fonts count="25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Arial"/>
      <family val="2"/>
      <charset val="204"/>
    </font>
    <font>
      <sz val="8"/>
      <name val="Optima"/>
    </font>
    <font>
      <sz val="11"/>
      <color theme="1"/>
      <name val="Calibri"/>
      <family val="2"/>
      <scheme val="minor"/>
    </font>
    <font>
      <sz val="10"/>
      <name val="MS Sans Serif"/>
      <family val="2"/>
      <charset val="204"/>
    </font>
    <font>
      <sz val="12"/>
      <name val="Arial"/>
      <family val="2"/>
      <charset val="204"/>
    </font>
    <font>
      <b/>
      <sz val="10"/>
      <name val="Times New Roman"/>
      <family val="1"/>
      <charset val="204"/>
    </font>
    <font>
      <b/>
      <i/>
      <sz val="8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u/>
      <sz val="1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b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0">
    <xf numFmtId="0" fontId="0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0" fontId="10" fillId="0" borderId="0"/>
    <xf numFmtId="0" fontId="7" fillId="0" borderId="0"/>
    <xf numFmtId="0" fontId="11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38" fontId="1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2" fontId="6" fillId="0" borderId="0" xfId="0" applyNumberFormat="1" applyFont="1" applyFill="1" applyAlignment="1">
      <alignment wrapText="1"/>
    </xf>
    <xf numFmtId="2" fontId="6" fillId="0" borderId="1" xfId="0" applyNumberFormat="1" applyFont="1" applyFill="1" applyBorder="1" applyAlignment="1">
      <alignment horizontal="left" vertical="center" wrapText="1"/>
    </xf>
    <xf numFmtId="2" fontId="4" fillId="0" borderId="0" xfId="0" applyNumberFormat="1" applyFont="1" applyFill="1" applyAlignment="1">
      <alignment wrapText="1"/>
    </xf>
    <xf numFmtId="2" fontId="2" fillId="0" borderId="0" xfId="0" applyNumberFormat="1" applyFont="1" applyFill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2" fontId="5" fillId="0" borderId="0" xfId="0" applyNumberFormat="1" applyFont="1" applyFill="1" applyAlignment="1">
      <alignment wrapText="1"/>
    </xf>
    <xf numFmtId="2" fontId="14" fillId="0" borderId="0" xfId="0" applyNumberFormat="1" applyFont="1" applyFill="1" applyAlignment="1">
      <alignment horizontal="left" vertical="center" wrapText="1"/>
    </xf>
    <xf numFmtId="2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4" fillId="0" borderId="0" xfId="0" applyFont="1" applyFill="1"/>
    <xf numFmtId="2" fontId="5" fillId="0" borderId="0" xfId="0" applyNumberFormat="1" applyFont="1" applyFill="1" applyAlignment="1">
      <alignment horizontal="right" wrapText="1"/>
    </xf>
    <xf numFmtId="0" fontId="4" fillId="0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left" vertical="center" wrapText="1"/>
    </xf>
    <xf numFmtId="0" fontId="3" fillId="0" borderId="0" xfId="0" applyFont="1" applyFill="1"/>
    <xf numFmtId="4" fontId="6" fillId="0" borderId="1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4" fontId="5" fillId="0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/>
    </xf>
    <xf numFmtId="3" fontId="14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center" vertical="center"/>
    </xf>
    <xf numFmtId="0" fontId="14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left"/>
    </xf>
    <xf numFmtId="0" fontId="14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14" fontId="3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left" vertical="center" wrapText="1"/>
    </xf>
    <xf numFmtId="0" fontId="14" fillId="0" borderId="1" xfId="1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3" fontId="3" fillId="0" borderId="0" xfId="0" applyNumberFormat="1" applyFont="1" applyFill="1"/>
    <xf numFmtId="0" fontId="3" fillId="0" borderId="1" xfId="14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wrapText="1"/>
    </xf>
    <xf numFmtId="0" fontId="3" fillId="0" borderId="0" xfId="0" applyFont="1" applyFill="1" applyAlignment="1">
      <alignment wrapText="1"/>
    </xf>
    <xf numFmtId="4" fontId="3" fillId="0" borderId="0" xfId="0" applyNumberFormat="1" applyFont="1" applyFill="1" applyBorder="1" applyAlignment="1">
      <alignment horizontal="center" vertical="center"/>
    </xf>
    <xf numFmtId="3" fontId="3" fillId="0" borderId="0" xfId="0" applyNumberFormat="1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0" xfId="0" applyNumberFormat="1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14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/>
    <xf numFmtId="0" fontId="19" fillId="0" borderId="0" xfId="0" applyFont="1" applyFill="1"/>
    <xf numFmtId="0" fontId="20" fillId="0" borderId="0" xfId="0" applyFont="1" applyFill="1"/>
    <xf numFmtId="4" fontId="14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21" fillId="0" borderId="1" xfId="0" applyFont="1" applyFill="1" applyBorder="1" applyAlignment="1">
      <alignment horizontal="center" vertical="center"/>
    </xf>
    <xf numFmtId="0" fontId="22" fillId="0" borderId="1" xfId="14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3" fontId="21" fillId="0" borderId="1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/>
    </xf>
    <xf numFmtId="3" fontId="21" fillId="0" borderId="1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21" fillId="0" borderId="0" xfId="0" applyFont="1" applyFill="1"/>
    <xf numFmtId="2" fontId="21" fillId="0" borderId="1" xfId="0" applyNumberFormat="1" applyFont="1" applyFill="1" applyBorder="1" applyAlignment="1">
      <alignment horizontal="left" vertical="center" wrapText="1"/>
    </xf>
    <xf numFmtId="4" fontId="21" fillId="2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" fontId="3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vertical="center" wrapText="1"/>
    </xf>
    <xf numFmtId="4" fontId="14" fillId="0" borderId="0" xfId="0" applyNumberFormat="1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" fontId="4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6" xfId="0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center"/>
    </xf>
    <xf numFmtId="3" fontId="3" fillId="0" borderId="5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4" fontId="17" fillId="0" borderId="6" xfId="0" applyNumberFormat="1" applyFont="1" applyFill="1" applyBorder="1" applyAlignment="1">
      <alignment horizontal="left" vertical="center" wrapText="1"/>
    </xf>
    <xf numFmtId="4" fontId="17" fillId="0" borderId="6" xfId="0" applyNumberFormat="1" applyFont="1" applyFill="1" applyBorder="1" applyAlignment="1">
      <alignment horizontal="left" vertical="center"/>
    </xf>
    <xf numFmtId="167" fontId="3" fillId="0" borderId="3" xfId="0" applyNumberFormat="1" applyFont="1" applyFill="1" applyBorder="1" applyAlignment="1">
      <alignment horizontal="center" vertical="center"/>
    </xf>
    <xf numFmtId="167" fontId="3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4" fontId="5" fillId="0" borderId="0" xfId="0" applyNumberFormat="1" applyFont="1" applyFill="1" applyAlignment="1">
      <alignment horizontal="left" wrapText="1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2" fontId="5" fillId="0" borderId="3" xfId="0" applyNumberFormat="1" applyFont="1" applyFill="1" applyBorder="1" applyAlignment="1">
      <alignment horizontal="left" vertical="center" wrapText="1"/>
    </xf>
    <xf numFmtId="2" fontId="5" fillId="0" borderId="4" xfId="0" applyNumberFormat="1" applyFont="1" applyFill="1" applyBorder="1" applyAlignment="1">
      <alignment horizontal="left" vertical="center" wrapText="1"/>
    </xf>
    <xf numFmtId="2" fontId="5" fillId="0" borderId="5" xfId="0" applyNumberFormat="1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14" applyFont="1" applyFill="1" applyBorder="1" applyAlignment="1">
      <alignment horizontal="left" vertical="center" wrapText="1"/>
    </xf>
    <xf numFmtId="0" fontId="5" fillId="0" borderId="4" xfId="14" applyFont="1" applyFill="1" applyBorder="1" applyAlignment="1">
      <alignment horizontal="left" vertical="center" wrapText="1"/>
    </xf>
    <xf numFmtId="0" fontId="5" fillId="0" borderId="5" xfId="14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 vertical="center"/>
    </xf>
    <xf numFmtId="3" fontId="5" fillId="0" borderId="3" xfId="0" applyNumberFormat="1" applyFont="1" applyFill="1" applyBorder="1" applyAlignment="1">
      <alignment horizontal="left" vertical="center" wrapText="1"/>
    </xf>
    <xf numFmtId="3" fontId="5" fillId="0" borderId="4" xfId="0" applyNumberFormat="1" applyFont="1" applyFill="1" applyBorder="1" applyAlignment="1">
      <alignment horizontal="left" vertical="center" wrapText="1"/>
    </xf>
    <xf numFmtId="3" fontId="5" fillId="0" borderId="5" xfId="0" applyNumberFormat="1" applyFont="1" applyFill="1" applyBorder="1" applyAlignment="1">
      <alignment horizontal="left" vertical="center" wrapText="1"/>
    </xf>
  </cellXfs>
  <cellStyles count="20">
    <cellStyle name="_Мониторинг выполнения ремонта НКТ в 2008 г. (физика, затраты)" xfId="1" xr:uid="{00000000-0005-0000-0000-000000000000}"/>
    <cellStyle name="_Планирование. Расчет потребности и затрат по ремонту НКТ на 2009 г" xfId="2" xr:uid="{00000000-0005-0000-0000-000001000000}"/>
    <cellStyle name="_Планирование. Расчет потребности и затрат по ремонту НКТ на 2009 г (6193 т.р.)(11.10.08 г.)" xfId="3" xr:uid="{00000000-0005-0000-0000-000002000000}"/>
    <cellStyle name="_Планирование. Расчет потребности и затрат по ремонту НКТ на 2009 г (9193 т.р.)" xfId="4" xr:uid="{00000000-0005-0000-0000-000003000000}"/>
    <cellStyle name="_Приложение № 1; 3 по ТРС на 2006 г." xfId="5" xr:uid="{00000000-0005-0000-0000-000004000000}"/>
    <cellStyle name="_Приложения  № Д1; Д2; Д3 к договору на 2009 г" xfId="6" xr:uid="{00000000-0005-0000-0000-000005000000}"/>
    <cellStyle name="Comma [0]_irl tel sep5" xfId="7" xr:uid="{00000000-0005-0000-0000-000006000000}"/>
    <cellStyle name="Comma_irl tel sep5" xfId="8" xr:uid="{00000000-0005-0000-0000-000007000000}"/>
    <cellStyle name="Currency [0]_irl tel sep5" xfId="9" xr:uid="{00000000-0005-0000-0000-000008000000}"/>
    <cellStyle name="Currency_irl tel sep5" xfId="10" xr:uid="{00000000-0005-0000-0000-000009000000}"/>
    <cellStyle name="Normal_ASUS" xfId="11" xr:uid="{00000000-0005-0000-0000-00000A000000}"/>
    <cellStyle name="normбlnм_laroux" xfId="12" xr:uid="{00000000-0005-0000-0000-00000B000000}"/>
    <cellStyle name="Обычный" xfId="0" builtinId="0"/>
    <cellStyle name="Обычный 2" xfId="13" xr:uid="{00000000-0005-0000-0000-00000D000000}"/>
    <cellStyle name="Обычный 3" xfId="14" xr:uid="{00000000-0005-0000-0000-00000E000000}"/>
    <cellStyle name="Процентный 2" xfId="15" xr:uid="{00000000-0005-0000-0000-00000F000000}"/>
    <cellStyle name="Стиль 1" xfId="16" xr:uid="{00000000-0005-0000-0000-000010000000}"/>
    <cellStyle name="Тысячи [0]_PR_KOMPL" xfId="17" xr:uid="{00000000-0005-0000-0000-000011000000}"/>
    <cellStyle name="Финансовый 2" xfId="18" xr:uid="{00000000-0005-0000-0000-000012000000}"/>
    <cellStyle name="Финансовый 2 2" xfId="19" xr:uid="{00000000-0005-0000-0000-000013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78"/>
  <sheetViews>
    <sheetView tabSelected="1" topLeftCell="A3" zoomScale="106" zoomScaleNormal="106" workbookViewId="0">
      <pane xSplit="2" ySplit="7" topLeftCell="C34" activePane="bottomRight" state="frozen"/>
      <selection activeCell="B36" sqref="B36"/>
      <selection pane="topRight" activeCell="B36" sqref="B36"/>
      <selection pane="bottomLeft" activeCell="B36" sqref="B36"/>
      <selection pane="bottomRight" activeCell="B38" sqref="B38"/>
    </sheetView>
  </sheetViews>
  <sheetFormatPr defaultColWidth="9.1796875" defaultRowHeight="13"/>
  <cols>
    <col min="1" max="1" width="5.81640625" style="21" bestFit="1" customWidth="1"/>
    <col min="2" max="2" width="71.81640625" style="21" customWidth="1"/>
    <col min="3" max="3" width="8.7265625" style="21" customWidth="1"/>
    <col min="4" max="4" width="11.54296875" style="21" customWidth="1"/>
    <col min="5" max="5" width="7.1796875" style="34" customWidth="1"/>
    <col min="6" max="6" width="14" style="34" customWidth="1"/>
    <col min="7" max="7" width="6.81640625" style="21" customWidth="1"/>
    <col min="8" max="8" width="14.453125" style="21" customWidth="1"/>
    <col min="9" max="9" width="6.7265625" style="21" customWidth="1"/>
    <col min="10" max="10" width="14.453125" style="21" customWidth="1"/>
    <col min="11" max="11" width="9.26953125" style="21" customWidth="1"/>
    <col min="12" max="12" width="14.453125" style="21" customWidth="1"/>
    <col min="13" max="13" width="9.26953125" style="21" customWidth="1"/>
    <col min="14" max="14" width="14.453125" style="21" customWidth="1"/>
    <col min="15" max="15" width="9.26953125" style="21" customWidth="1"/>
    <col min="16" max="16" width="13.81640625" style="21" customWidth="1"/>
    <col min="17" max="17" width="8.1796875" style="21" customWidth="1"/>
    <col min="18" max="18" width="14" style="21" customWidth="1"/>
    <col min="19" max="19" width="12.1796875" style="21" bestFit="1" customWidth="1"/>
    <col min="20" max="20" width="17.54296875" style="21" customWidth="1"/>
    <col min="21" max="21" width="19.1796875" style="21" bestFit="1" customWidth="1"/>
    <col min="22" max="22" width="38.81640625" style="21" customWidth="1"/>
    <col min="23" max="30" width="9.1796875" style="21" customWidth="1"/>
    <col min="31" max="16384" width="9.1796875" style="21"/>
  </cols>
  <sheetData>
    <row r="1" spans="1:21">
      <c r="R1" s="16"/>
      <c r="S1" s="16"/>
      <c r="T1" s="33" t="s">
        <v>88</v>
      </c>
    </row>
    <row r="2" spans="1:21">
      <c r="R2" s="16"/>
      <c r="S2" s="16"/>
      <c r="T2" s="33" t="s">
        <v>89</v>
      </c>
    </row>
    <row r="3" spans="1:21" ht="63" customHeight="1">
      <c r="A3" s="92" t="s">
        <v>284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</row>
    <row r="4" spans="1:21" ht="17.5">
      <c r="A4" s="104"/>
      <c r="B4" s="104"/>
      <c r="C4" s="104"/>
      <c r="D4" s="104"/>
      <c r="E4" s="104"/>
      <c r="F4" s="104"/>
      <c r="G4" s="104"/>
      <c r="H4" s="104"/>
      <c r="I4" s="104"/>
      <c r="J4" s="104"/>
      <c r="K4" s="104"/>
      <c r="L4" s="104"/>
      <c r="M4" s="84"/>
      <c r="N4" s="84"/>
      <c r="O4" s="84"/>
      <c r="P4" s="84"/>
      <c r="Q4" s="84"/>
      <c r="R4" s="84"/>
      <c r="S4" s="84"/>
      <c r="T4" s="33" t="s">
        <v>88</v>
      </c>
    </row>
    <row r="5" spans="1:21" ht="16.5" customHeight="1">
      <c r="B5" s="62"/>
      <c r="R5" s="16"/>
      <c r="S5" s="16"/>
      <c r="T5" s="33" t="s">
        <v>89</v>
      </c>
    </row>
    <row r="6" spans="1:21">
      <c r="A6" s="93" t="s">
        <v>90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</row>
    <row r="7" spans="1:21" ht="12.75" customHeight="1">
      <c r="A7" s="105" t="s">
        <v>58</v>
      </c>
      <c r="B7" s="106" t="s">
        <v>22</v>
      </c>
      <c r="C7" s="105" t="s">
        <v>1</v>
      </c>
      <c r="D7" s="105" t="s">
        <v>7</v>
      </c>
      <c r="E7" s="101" t="s">
        <v>65</v>
      </c>
      <c r="F7" s="102"/>
      <c r="G7" s="101" t="s">
        <v>66</v>
      </c>
      <c r="H7" s="102"/>
      <c r="I7" s="101" t="s">
        <v>67</v>
      </c>
      <c r="J7" s="102"/>
      <c r="K7" s="101" t="s">
        <v>68</v>
      </c>
      <c r="L7" s="102"/>
      <c r="M7" s="101" t="s">
        <v>69</v>
      </c>
      <c r="N7" s="102"/>
      <c r="O7" s="101" t="s">
        <v>70</v>
      </c>
      <c r="P7" s="102"/>
      <c r="Q7" s="101" t="s">
        <v>71</v>
      </c>
      <c r="R7" s="102"/>
      <c r="S7" s="103" t="s">
        <v>104</v>
      </c>
      <c r="T7" s="98"/>
    </row>
    <row r="8" spans="1:21" s="42" customFormat="1">
      <c r="A8" s="105"/>
      <c r="B8" s="106"/>
      <c r="C8" s="105"/>
      <c r="D8" s="105"/>
      <c r="E8" s="95">
        <v>30</v>
      </c>
      <c r="F8" s="96"/>
      <c r="G8" s="95">
        <v>31</v>
      </c>
      <c r="H8" s="96"/>
      <c r="I8" s="95">
        <v>31</v>
      </c>
      <c r="J8" s="96"/>
      <c r="K8" s="95">
        <v>30</v>
      </c>
      <c r="L8" s="96"/>
      <c r="M8" s="95">
        <v>31</v>
      </c>
      <c r="N8" s="96"/>
      <c r="O8" s="95">
        <v>30</v>
      </c>
      <c r="P8" s="96"/>
      <c r="Q8" s="95">
        <v>31</v>
      </c>
      <c r="R8" s="96"/>
      <c r="S8" s="97">
        <f>E8+G8+I8+K8+M8+O8+Q8</f>
        <v>214</v>
      </c>
      <c r="T8" s="98"/>
    </row>
    <row r="9" spans="1:21" ht="28.5" customHeight="1">
      <c r="A9" s="105"/>
      <c r="B9" s="106"/>
      <c r="C9" s="105"/>
      <c r="D9" s="105"/>
      <c r="E9" s="78" t="s">
        <v>87</v>
      </c>
      <c r="F9" s="77" t="s">
        <v>72</v>
      </c>
      <c r="G9" s="78" t="s">
        <v>87</v>
      </c>
      <c r="H9" s="77" t="s">
        <v>72</v>
      </c>
      <c r="I9" s="78" t="s">
        <v>87</v>
      </c>
      <c r="J9" s="77" t="s">
        <v>72</v>
      </c>
      <c r="K9" s="60" t="s">
        <v>87</v>
      </c>
      <c r="L9" s="59" t="s">
        <v>72</v>
      </c>
      <c r="M9" s="60" t="s">
        <v>87</v>
      </c>
      <c r="N9" s="59" t="s">
        <v>72</v>
      </c>
      <c r="O9" s="60" t="s">
        <v>87</v>
      </c>
      <c r="P9" s="59" t="s">
        <v>72</v>
      </c>
      <c r="Q9" s="60" t="s">
        <v>87</v>
      </c>
      <c r="R9" s="59" t="s">
        <v>72</v>
      </c>
      <c r="S9" s="40" t="s">
        <v>87</v>
      </c>
      <c r="T9" s="27" t="s">
        <v>72</v>
      </c>
    </row>
    <row r="10" spans="1:21" s="16" customFormat="1" ht="26">
      <c r="A10" s="40" t="s">
        <v>73</v>
      </c>
      <c r="B10" s="39" t="s">
        <v>81</v>
      </c>
      <c r="C10" s="27" t="s">
        <v>74</v>
      </c>
      <c r="D10" s="32" t="s">
        <v>75</v>
      </c>
      <c r="E10" s="30">
        <f>E11+E14+E17+E20+E23+E26+E29+E32</f>
        <v>220.00000000000003</v>
      </c>
      <c r="F10" s="32" t="s">
        <v>75</v>
      </c>
      <c r="G10" s="30">
        <f>G11+G14+G17+G20+G23+G26+G29+G32</f>
        <v>0</v>
      </c>
      <c r="H10" s="32" t="s">
        <v>75</v>
      </c>
      <c r="I10" s="30">
        <f>I11+I14+I17+I20+I23+I26+I29+I32</f>
        <v>390</v>
      </c>
      <c r="J10" s="32" t="s">
        <v>75</v>
      </c>
      <c r="K10" s="30">
        <f>K11+K14+K17+K20+K23+K26+K29+K32</f>
        <v>220.00000000000003</v>
      </c>
      <c r="L10" s="32" t="s">
        <v>75</v>
      </c>
      <c r="M10" s="30">
        <f>M11+M14+M17+M20+M23+M26+M29+M32</f>
        <v>0</v>
      </c>
      <c r="N10" s="32" t="s">
        <v>75</v>
      </c>
      <c r="O10" s="30">
        <f>O11+O14+O17+O20+O23+O26+O29+O32</f>
        <v>500</v>
      </c>
      <c r="P10" s="32" t="s">
        <v>75</v>
      </c>
      <c r="Q10" s="30">
        <f>Q11+Q14+Q17+Q20+Q23+Q26+Q29+Q32</f>
        <v>0</v>
      </c>
      <c r="R10" s="32" t="s">
        <v>75</v>
      </c>
      <c r="S10" s="30">
        <f t="shared" ref="S10:S25" si="0">E10+G10+I10+K10+M10+O10+Q10</f>
        <v>1330</v>
      </c>
      <c r="T10" s="32" t="s">
        <v>75</v>
      </c>
    </row>
    <row r="11" spans="1:21" s="16" customFormat="1" ht="27" customHeight="1">
      <c r="A11" s="40" t="s">
        <v>12</v>
      </c>
      <c r="B11" s="39" t="s">
        <v>117</v>
      </c>
      <c r="C11" s="27" t="s">
        <v>74</v>
      </c>
      <c r="D11" s="32" t="s">
        <v>75</v>
      </c>
      <c r="E11" s="30">
        <f t="shared" ref="E11:Q11" si="1">E12+E13</f>
        <v>0</v>
      </c>
      <c r="F11" s="32">
        <f t="shared" si="1"/>
        <v>0</v>
      </c>
      <c r="G11" s="30">
        <f t="shared" si="1"/>
        <v>0</v>
      </c>
      <c r="H11" s="32">
        <f t="shared" si="1"/>
        <v>0</v>
      </c>
      <c r="I11" s="30">
        <f t="shared" si="1"/>
        <v>39</v>
      </c>
      <c r="J11" s="32">
        <f t="shared" si="1"/>
        <v>0</v>
      </c>
      <c r="K11" s="30">
        <f t="shared" si="1"/>
        <v>0</v>
      </c>
      <c r="L11" s="32">
        <f t="shared" si="1"/>
        <v>0</v>
      </c>
      <c r="M11" s="30">
        <f t="shared" si="1"/>
        <v>0</v>
      </c>
      <c r="N11" s="32">
        <f t="shared" si="1"/>
        <v>0</v>
      </c>
      <c r="O11" s="30">
        <f t="shared" si="1"/>
        <v>52</v>
      </c>
      <c r="P11" s="32">
        <f t="shared" si="1"/>
        <v>0</v>
      </c>
      <c r="Q11" s="30">
        <f t="shared" si="1"/>
        <v>0</v>
      </c>
      <c r="R11" s="32">
        <f>R12+R13</f>
        <v>0</v>
      </c>
      <c r="S11" s="30">
        <f>E11+G11+I11+K11+M11+O11+Q11</f>
        <v>91</v>
      </c>
      <c r="T11" s="32">
        <f>F11+H11+J11+L11+N11+P11+R11</f>
        <v>0</v>
      </c>
      <c r="U11" s="64">
        <f>T11-S11</f>
        <v>-91</v>
      </c>
    </row>
    <row r="12" spans="1:21">
      <c r="A12" s="60" t="s">
        <v>5</v>
      </c>
      <c r="B12" s="19" t="s">
        <v>20</v>
      </c>
      <c r="C12" s="59" t="s">
        <v>74</v>
      </c>
      <c r="D12" s="57"/>
      <c r="E12" s="29">
        <v>0</v>
      </c>
      <c r="F12" s="31">
        <f>$D12*E12</f>
        <v>0</v>
      </c>
      <c r="G12" s="29">
        <v>0</v>
      </c>
      <c r="H12" s="31">
        <f t="shared" ref="H12:H13" si="2">$D12*G12</f>
        <v>0</v>
      </c>
      <c r="I12" s="29">
        <v>30</v>
      </c>
      <c r="J12" s="31">
        <f t="shared" ref="J12:J13" si="3">$D12*I12</f>
        <v>0</v>
      </c>
      <c r="K12" s="29">
        <v>0</v>
      </c>
      <c r="L12" s="31">
        <f t="shared" ref="L12:L13" si="4">$D12*K12</f>
        <v>0</v>
      </c>
      <c r="M12" s="29">
        <v>0</v>
      </c>
      <c r="N12" s="31">
        <f t="shared" ref="N12:N13" si="5">$D12*M12</f>
        <v>0</v>
      </c>
      <c r="O12" s="29">
        <v>40</v>
      </c>
      <c r="P12" s="31">
        <f t="shared" ref="P12:P13" si="6">$D12*O12</f>
        <v>0</v>
      </c>
      <c r="Q12" s="29">
        <v>0</v>
      </c>
      <c r="R12" s="31">
        <f>$D12*Q12</f>
        <v>0</v>
      </c>
      <c r="S12" s="29">
        <f t="shared" si="0"/>
        <v>70</v>
      </c>
      <c r="T12" s="31">
        <f t="shared" ref="T12:T43" si="7">F12+H12+J12+L12+N12+P12+R12</f>
        <v>0</v>
      </c>
      <c r="U12" s="64">
        <f t="shared" ref="U12:U67" si="8">T12-S12</f>
        <v>-70</v>
      </c>
    </row>
    <row r="13" spans="1:21">
      <c r="A13" s="60" t="s">
        <v>9</v>
      </c>
      <c r="B13" s="19" t="s">
        <v>21</v>
      </c>
      <c r="C13" s="59" t="s">
        <v>74</v>
      </c>
      <c r="D13" s="57"/>
      <c r="E13" s="29">
        <f>(E12*1.3)-E12</f>
        <v>0</v>
      </c>
      <c r="F13" s="31">
        <f>$D13*E13</f>
        <v>0</v>
      </c>
      <c r="G13" s="29">
        <f>(G12*1.3)-G12</f>
        <v>0</v>
      </c>
      <c r="H13" s="31">
        <f t="shared" si="2"/>
        <v>0</v>
      </c>
      <c r="I13" s="29">
        <f>(I12*1.3)-I12</f>
        <v>9</v>
      </c>
      <c r="J13" s="31">
        <f t="shared" si="3"/>
        <v>0</v>
      </c>
      <c r="K13" s="29">
        <f>(K12*1.3)-K12</f>
        <v>0</v>
      </c>
      <c r="L13" s="31">
        <f t="shared" si="4"/>
        <v>0</v>
      </c>
      <c r="M13" s="29">
        <f>(M12*1.3)-M12</f>
        <v>0</v>
      </c>
      <c r="N13" s="31">
        <f t="shared" si="5"/>
        <v>0</v>
      </c>
      <c r="O13" s="29">
        <f>(O12*1.3)-O12</f>
        <v>12</v>
      </c>
      <c r="P13" s="31">
        <f t="shared" si="6"/>
        <v>0</v>
      </c>
      <c r="Q13" s="29">
        <f>(Q12*1.3)-Q12</f>
        <v>0</v>
      </c>
      <c r="R13" s="31">
        <f>$D13*Q13</f>
        <v>0</v>
      </c>
      <c r="S13" s="29">
        <f t="shared" si="0"/>
        <v>21</v>
      </c>
      <c r="T13" s="31">
        <f t="shared" si="7"/>
        <v>0</v>
      </c>
      <c r="U13" s="64">
        <f t="shared" si="8"/>
        <v>-21</v>
      </c>
    </row>
    <row r="14" spans="1:21" s="16" customFormat="1" ht="27" customHeight="1">
      <c r="A14" s="40" t="s">
        <v>76</v>
      </c>
      <c r="B14" s="39" t="s">
        <v>118</v>
      </c>
      <c r="C14" s="27" t="s">
        <v>74</v>
      </c>
      <c r="D14" s="32" t="s">
        <v>75</v>
      </c>
      <c r="E14" s="30">
        <f t="shared" ref="E14:Q14" si="9">E15+E16</f>
        <v>0</v>
      </c>
      <c r="F14" s="32">
        <f t="shared" si="9"/>
        <v>0</v>
      </c>
      <c r="G14" s="30">
        <f t="shared" si="9"/>
        <v>0</v>
      </c>
      <c r="H14" s="32">
        <f t="shared" si="9"/>
        <v>0</v>
      </c>
      <c r="I14" s="30">
        <f t="shared" si="9"/>
        <v>13</v>
      </c>
      <c r="J14" s="32">
        <f t="shared" si="9"/>
        <v>0</v>
      </c>
      <c r="K14" s="30">
        <f t="shared" si="9"/>
        <v>0</v>
      </c>
      <c r="L14" s="32">
        <f t="shared" si="9"/>
        <v>0</v>
      </c>
      <c r="M14" s="30">
        <f t="shared" si="9"/>
        <v>0</v>
      </c>
      <c r="N14" s="32">
        <f t="shared" si="9"/>
        <v>0</v>
      </c>
      <c r="O14" s="30">
        <f t="shared" si="9"/>
        <v>0</v>
      </c>
      <c r="P14" s="32">
        <f t="shared" si="9"/>
        <v>0</v>
      </c>
      <c r="Q14" s="30">
        <f t="shared" si="9"/>
        <v>0</v>
      </c>
      <c r="R14" s="32">
        <f>R15+R16</f>
        <v>0</v>
      </c>
      <c r="S14" s="30">
        <f t="shared" si="0"/>
        <v>13</v>
      </c>
      <c r="T14" s="32">
        <f t="shared" si="7"/>
        <v>0</v>
      </c>
      <c r="U14" s="64">
        <f t="shared" si="8"/>
        <v>-13</v>
      </c>
    </row>
    <row r="15" spans="1:21">
      <c r="A15" s="60" t="s">
        <v>6</v>
      </c>
      <c r="B15" s="19" t="s">
        <v>20</v>
      </c>
      <c r="C15" s="59" t="s">
        <v>74</v>
      </c>
      <c r="D15" s="57"/>
      <c r="E15" s="29">
        <v>0</v>
      </c>
      <c r="F15" s="31">
        <f t="shared" ref="F15:F16" si="10">$D15*E15</f>
        <v>0</v>
      </c>
      <c r="G15" s="29">
        <v>0</v>
      </c>
      <c r="H15" s="31">
        <f t="shared" ref="H15:H16" si="11">$D15*G15</f>
        <v>0</v>
      </c>
      <c r="I15" s="29">
        <v>10</v>
      </c>
      <c r="J15" s="31">
        <f t="shared" ref="J15:J16" si="12">$D15*I15</f>
        <v>0</v>
      </c>
      <c r="K15" s="29">
        <v>0</v>
      </c>
      <c r="L15" s="31">
        <f t="shared" ref="L15:L16" si="13">$D15*K15</f>
        <v>0</v>
      </c>
      <c r="M15" s="29">
        <v>0</v>
      </c>
      <c r="N15" s="31">
        <f t="shared" ref="N15:N16" si="14">$D15*M15</f>
        <v>0</v>
      </c>
      <c r="O15" s="29">
        <v>0</v>
      </c>
      <c r="P15" s="31">
        <f t="shared" ref="P15:P16" si="15">$D15*O15</f>
        <v>0</v>
      </c>
      <c r="Q15" s="29">
        <v>0</v>
      </c>
      <c r="R15" s="31">
        <f>$D15*Q15</f>
        <v>0</v>
      </c>
      <c r="S15" s="29">
        <f t="shared" si="0"/>
        <v>10</v>
      </c>
      <c r="T15" s="31">
        <f t="shared" si="7"/>
        <v>0</v>
      </c>
      <c r="U15" s="64">
        <f t="shared" si="8"/>
        <v>-10</v>
      </c>
    </row>
    <row r="16" spans="1:21">
      <c r="A16" s="60" t="s">
        <v>13</v>
      </c>
      <c r="B16" s="19" t="s">
        <v>21</v>
      </c>
      <c r="C16" s="59" t="s">
        <v>74</v>
      </c>
      <c r="D16" s="57"/>
      <c r="E16" s="29">
        <f>(E15*1.3)-E15</f>
        <v>0</v>
      </c>
      <c r="F16" s="31">
        <f t="shared" si="10"/>
        <v>0</v>
      </c>
      <c r="G16" s="29">
        <f>(G15*1.3)-G15</f>
        <v>0</v>
      </c>
      <c r="H16" s="31">
        <f t="shared" si="11"/>
        <v>0</v>
      </c>
      <c r="I16" s="29">
        <f>(I15*1.3)-I15</f>
        <v>3</v>
      </c>
      <c r="J16" s="31">
        <f t="shared" si="12"/>
        <v>0</v>
      </c>
      <c r="K16" s="29">
        <f>(K15*1.3)-K15</f>
        <v>0</v>
      </c>
      <c r="L16" s="31">
        <f t="shared" si="13"/>
        <v>0</v>
      </c>
      <c r="M16" s="29">
        <f>(M15*1.3)-M15</f>
        <v>0</v>
      </c>
      <c r="N16" s="31">
        <f t="shared" si="14"/>
        <v>0</v>
      </c>
      <c r="O16" s="29">
        <f>(O15*1.3)-O15</f>
        <v>0</v>
      </c>
      <c r="P16" s="31">
        <f t="shared" si="15"/>
        <v>0</v>
      </c>
      <c r="Q16" s="29">
        <f>(Q15*1.3)-Q15</f>
        <v>0</v>
      </c>
      <c r="R16" s="31">
        <f>$D16*Q16</f>
        <v>0</v>
      </c>
      <c r="S16" s="29">
        <f t="shared" si="0"/>
        <v>3</v>
      </c>
      <c r="T16" s="31">
        <f t="shared" si="7"/>
        <v>0</v>
      </c>
      <c r="U16" s="64">
        <f t="shared" si="8"/>
        <v>-3</v>
      </c>
    </row>
    <row r="17" spans="1:21" s="16" customFormat="1" ht="27" customHeight="1">
      <c r="A17" s="40" t="s">
        <v>77</v>
      </c>
      <c r="B17" s="39" t="s">
        <v>82</v>
      </c>
      <c r="C17" s="27" t="s">
        <v>74</v>
      </c>
      <c r="D17" s="32" t="s">
        <v>75</v>
      </c>
      <c r="E17" s="30">
        <f t="shared" ref="E17:Q17" si="16">E18+E19</f>
        <v>0</v>
      </c>
      <c r="F17" s="32">
        <f t="shared" si="16"/>
        <v>0</v>
      </c>
      <c r="G17" s="30">
        <f t="shared" si="16"/>
        <v>0</v>
      </c>
      <c r="H17" s="32">
        <f t="shared" si="16"/>
        <v>0</v>
      </c>
      <c r="I17" s="30">
        <f t="shared" si="16"/>
        <v>39</v>
      </c>
      <c r="J17" s="32">
        <f t="shared" si="16"/>
        <v>0</v>
      </c>
      <c r="K17" s="30">
        <f t="shared" si="16"/>
        <v>0</v>
      </c>
      <c r="L17" s="32">
        <f t="shared" si="16"/>
        <v>0</v>
      </c>
      <c r="M17" s="30">
        <f t="shared" si="16"/>
        <v>0</v>
      </c>
      <c r="N17" s="32">
        <f t="shared" si="16"/>
        <v>0</v>
      </c>
      <c r="O17" s="30">
        <f t="shared" si="16"/>
        <v>52</v>
      </c>
      <c r="P17" s="32">
        <f t="shared" si="16"/>
        <v>0</v>
      </c>
      <c r="Q17" s="30">
        <f t="shared" si="16"/>
        <v>0</v>
      </c>
      <c r="R17" s="32">
        <f>R18+R19</f>
        <v>0</v>
      </c>
      <c r="S17" s="30">
        <f t="shared" si="0"/>
        <v>91</v>
      </c>
      <c r="T17" s="32">
        <f t="shared" si="7"/>
        <v>0</v>
      </c>
      <c r="U17" s="64">
        <f t="shared" si="8"/>
        <v>-91</v>
      </c>
    </row>
    <row r="18" spans="1:21">
      <c r="A18" s="60" t="s">
        <v>8</v>
      </c>
      <c r="B18" s="19" t="s">
        <v>20</v>
      </c>
      <c r="C18" s="59" t="s">
        <v>74</v>
      </c>
      <c r="D18" s="57"/>
      <c r="E18" s="29">
        <v>0</v>
      </c>
      <c r="F18" s="31">
        <f t="shared" ref="F18:F19" si="17">$D18*E18</f>
        <v>0</v>
      </c>
      <c r="G18" s="29">
        <v>0</v>
      </c>
      <c r="H18" s="31">
        <f t="shared" ref="H18:H19" si="18">$D18*G18</f>
        <v>0</v>
      </c>
      <c r="I18" s="29">
        <v>30</v>
      </c>
      <c r="J18" s="31">
        <f t="shared" ref="J18:J19" si="19">$D18*I18</f>
        <v>0</v>
      </c>
      <c r="K18" s="29">
        <v>0</v>
      </c>
      <c r="L18" s="31">
        <f t="shared" ref="L18:L19" si="20">$D18*K18</f>
        <v>0</v>
      </c>
      <c r="M18" s="29">
        <v>0</v>
      </c>
      <c r="N18" s="31">
        <f t="shared" ref="N18:N19" si="21">$D18*M18</f>
        <v>0</v>
      </c>
      <c r="O18" s="29">
        <v>40</v>
      </c>
      <c r="P18" s="31">
        <f t="shared" ref="P18:P19" si="22">$D18*O18</f>
        <v>0</v>
      </c>
      <c r="Q18" s="29">
        <v>0</v>
      </c>
      <c r="R18" s="31">
        <f t="shared" ref="R18:R19" si="23">$D18*Q18</f>
        <v>0</v>
      </c>
      <c r="S18" s="29">
        <f t="shared" si="0"/>
        <v>70</v>
      </c>
      <c r="T18" s="31">
        <f t="shared" si="7"/>
        <v>0</v>
      </c>
      <c r="U18" s="64">
        <f t="shared" si="8"/>
        <v>-70</v>
      </c>
    </row>
    <row r="19" spans="1:21">
      <c r="A19" s="60" t="s">
        <v>14</v>
      </c>
      <c r="B19" s="19" t="s">
        <v>21</v>
      </c>
      <c r="C19" s="59" t="s">
        <v>74</v>
      </c>
      <c r="D19" s="57"/>
      <c r="E19" s="29">
        <f>(E18*1.3)-E18</f>
        <v>0</v>
      </c>
      <c r="F19" s="31">
        <f t="shared" si="17"/>
        <v>0</v>
      </c>
      <c r="G19" s="29">
        <f>(G18*1.3)-G18</f>
        <v>0</v>
      </c>
      <c r="H19" s="31">
        <f t="shared" si="18"/>
        <v>0</v>
      </c>
      <c r="I19" s="29">
        <f>(I18*1.3)-I18</f>
        <v>9</v>
      </c>
      <c r="J19" s="31">
        <f t="shared" si="19"/>
        <v>0</v>
      </c>
      <c r="K19" s="29">
        <f>(K18*1.3)-K18</f>
        <v>0</v>
      </c>
      <c r="L19" s="31">
        <f t="shared" si="20"/>
        <v>0</v>
      </c>
      <c r="M19" s="29">
        <f>(M18*1.3)-M18</f>
        <v>0</v>
      </c>
      <c r="N19" s="31">
        <f t="shared" si="21"/>
        <v>0</v>
      </c>
      <c r="O19" s="29">
        <f>(O18*1.3)-O18</f>
        <v>12</v>
      </c>
      <c r="P19" s="31">
        <f t="shared" si="22"/>
        <v>0</v>
      </c>
      <c r="Q19" s="29">
        <f>(Q18*1.3)-Q18</f>
        <v>0</v>
      </c>
      <c r="R19" s="31">
        <f t="shared" si="23"/>
        <v>0</v>
      </c>
      <c r="S19" s="29">
        <f t="shared" si="0"/>
        <v>21</v>
      </c>
      <c r="T19" s="31">
        <f t="shared" si="7"/>
        <v>0</v>
      </c>
      <c r="U19" s="64">
        <f t="shared" si="8"/>
        <v>-21</v>
      </c>
    </row>
    <row r="20" spans="1:21" s="16" customFormat="1" ht="27" customHeight="1">
      <c r="A20" s="40" t="s">
        <v>24</v>
      </c>
      <c r="B20" s="39" t="s">
        <v>85</v>
      </c>
      <c r="C20" s="27" t="s">
        <v>74</v>
      </c>
      <c r="D20" s="32" t="s">
        <v>75</v>
      </c>
      <c r="E20" s="30">
        <f t="shared" ref="E20:R20" si="24">E21+E22</f>
        <v>0</v>
      </c>
      <c r="F20" s="32">
        <f t="shared" si="24"/>
        <v>0</v>
      </c>
      <c r="G20" s="30">
        <f t="shared" si="24"/>
        <v>0</v>
      </c>
      <c r="H20" s="32">
        <f t="shared" si="24"/>
        <v>0</v>
      </c>
      <c r="I20" s="30">
        <f t="shared" si="24"/>
        <v>0</v>
      </c>
      <c r="J20" s="32">
        <f t="shared" si="24"/>
        <v>0</v>
      </c>
      <c r="K20" s="30">
        <f t="shared" si="24"/>
        <v>0</v>
      </c>
      <c r="L20" s="32">
        <f t="shared" si="24"/>
        <v>0</v>
      </c>
      <c r="M20" s="30">
        <f t="shared" si="24"/>
        <v>0</v>
      </c>
      <c r="N20" s="32">
        <f t="shared" si="24"/>
        <v>0</v>
      </c>
      <c r="O20" s="30">
        <f t="shared" si="24"/>
        <v>0</v>
      </c>
      <c r="P20" s="32">
        <f t="shared" si="24"/>
        <v>0</v>
      </c>
      <c r="Q20" s="30">
        <f t="shared" si="24"/>
        <v>0</v>
      </c>
      <c r="R20" s="32">
        <f t="shared" si="24"/>
        <v>0</v>
      </c>
      <c r="S20" s="30">
        <f t="shared" si="0"/>
        <v>0</v>
      </c>
      <c r="T20" s="32">
        <f t="shared" si="7"/>
        <v>0</v>
      </c>
      <c r="U20" s="64">
        <f t="shared" si="8"/>
        <v>0</v>
      </c>
    </row>
    <row r="21" spans="1:21">
      <c r="A21" s="60" t="s">
        <v>15</v>
      </c>
      <c r="B21" s="19" t="s">
        <v>20</v>
      </c>
      <c r="C21" s="59" t="s">
        <v>74</v>
      </c>
      <c r="D21" s="57"/>
      <c r="E21" s="29">
        <v>0</v>
      </c>
      <c r="F21" s="31">
        <f t="shared" ref="F21:F22" si="25">$D21*E21</f>
        <v>0</v>
      </c>
      <c r="G21" s="29">
        <v>0</v>
      </c>
      <c r="H21" s="31">
        <f t="shared" ref="H21:H22" si="26">$D21*G21</f>
        <v>0</v>
      </c>
      <c r="I21" s="29">
        <v>0</v>
      </c>
      <c r="J21" s="31">
        <f t="shared" ref="J21:J22" si="27">$D21*I21</f>
        <v>0</v>
      </c>
      <c r="K21" s="29">
        <v>0</v>
      </c>
      <c r="L21" s="31">
        <f t="shared" ref="L21:L22" si="28">$D21*K21</f>
        <v>0</v>
      </c>
      <c r="M21" s="29">
        <v>0</v>
      </c>
      <c r="N21" s="31">
        <f t="shared" ref="N21:N22" si="29">$D21*M21</f>
        <v>0</v>
      </c>
      <c r="O21" s="29">
        <v>0</v>
      </c>
      <c r="P21" s="31">
        <f t="shared" ref="P21:P22" si="30">$D21*O21</f>
        <v>0</v>
      </c>
      <c r="Q21" s="29">
        <v>0</v>
      </c>
      <c r="R21" s="31">
        <f t="shared" ref="R21:R22" si="31">$D21*Q21</f>
        <v>0</v>
      </c>
      <c r="S21" s="29">
        <f t="shared" si="0"/>
        <v>0</v>
      </c>
      <c r="T21" s="31">
        <f t="shared" si="7"/>
        <v>0</v>
      </c>
      <c r="U21" s="64">
        <f t="shared" si="8"/>
        <v>0</v>
      </c>
    </row>
    <row r="22" spans="1:21">
      <c r="A22" s="60" t="s">
        <v>25</v>
      </c>
      <c r="B22" s="19" t="s">
        <v>21</v>
      </c>
      <c r="C22" s="59" t="s">
        <v>74</v>
      </c>
      <c r="D22" s="57"/>
      <c r="E22" s="29">
        <f>(E21*1.3)-E21</f>
        <v>0</v>
      </c>
      <c r="F22" s="31">
        <f t="shared" si="25"/>
        <v>0</v>
      </c>
      <c r="G22" s="29">
        <f>(G21*1.3)-G21</f>
        <v>0</v>
      </c>
      <c r="H22" s="31">
        <f t="shared" si="26"/>
        <v>0</v>
      </c>
      <c r="I22" s="29">
        <f>(I21*1.3)-I21</f>
        <v>0</v>
      </c>
      <c r="J22" s="31">
        <f t="shared" si="27"/>
        <v>0</v>
      </c>
      <c r="K22" s="29">
        <f>(K21*1.3)-K21</f>
        <v>0</v>
      </c>
      <c r="L22" s="31">
        <f t="shared" si="28"/>
        <v>0</v>
      </c>
      <c r="M22" s="29">
        <f>(M21*1.3)-M21</f>
        <v>0</v>
      </c>
      <c r="N22" s="31">
        <f t="shared" si="29"/>
        <v>0</v>
      </c>
      <c r="O22" s="29">
        <f>(O21*1.3)-O21</f>
        <v>0</v>
      </c>
      <c r="P22" s="31">
        <f t="shared" si="30"/>
        <v>0</v>
      </c>
      <c r="Q22" s="29">
        <f>(Q21*1.3)-Q21</f>
        <v>0</v>
      </c>
      <c r="R22" s="31">
        <f t="shared" si="31"/>
        <v>0</v>
      </c>
      <c r="S22" s="29">
        <f t="shared" si="0"/>
        <v>0</v>
      </c>
      <c r="T22" s="31">
        <f t="shared" si="7"/>
        <v>0</v>
      </c>
      <c r="U22" s="64">
        <f t="shared" si="8"/>
        <v>0</v>
      </c>
    </row>
    <row r="23" spans="1:21" s="16" customFormat="1" ht="27" customHeight="1">
      <c r="A23" s="40" t="s">
        <v>27</v>
      </c>
      <c r="B23" s="39" t="s">
        <v>143</v>
      </c>
      <c r="C23" s="27" t="s">
        <v>74</v>
      </c>
      <c r="D23" s="32" t="s">
        <v>75</v>
      </c>
      <c r="E23" s="30">
        <f t="shared" ref="E23:Q23" si="32">E24+E25</f>
        <v>0</v>
      </c>
      <c r="F23" s="32">
        <f t="shared" si="32"/>
        <v>0</v>
      </c>
      <c r="G23" s="30">
        <f t="shared" si="32"/>
        <v>0</v>
      </c>
      <c r="H23" s="32">
        <f t="shared" si="32"/>
        <v>0</v>
      </c>
      <c r="I23" s="30">
        <f t="shared" si="32"/>
        <v>39</v>
      </c>
      <c r="J23" s="32">
        <f t="shared" si="32"/>
        <v>0</v>
      </c>
      <c r="K23" s="30">
        <f t="shared" si="32"/>
        <v>0</v>
      </c>
      <c r="L23" s="32">
        <f t="shared" si="32"/>
        <v>0</v>
      </c>
      <c r="M23" s="30">
        <f t="shared" si="32"/>
        <v>0</v>
      </c>
      <c r="N23" s="32">
        <f t="shared" si="32"/>
        <v>0</v>
      </c>
      <c r="O23" s="30">
        <f t="shared" si="32"/>
        <v>26</v>
      </c>
      <c r="P23" s="32">
        <f t="shared" si="32"/>
        <v>0</v>
      </c>
      <c r="Q23" s="30">
        <f t="shared" si="32"/>
        <v>0</v>
      </c>
      <c r="R23" s="32">
        <f>R24+R25</f>
        <v>0</v>
      </c>
      <c r="S23" s="30">
        <f t="shared" si="0"/>
        <v>65</v>
      </c>
      <c r="T23" s="32">
        <f t="shared" si="7"/>
        <v>0</v>
      </c>
      <c r="U23" s="64">
        <f t="shared" si="8"/>
        <v>-65</v>
      </c>
    </row>
    <row r="24" spans="1:21">
      <c r="A24" s="60" t="s">
        <v>16</v>
      </c>
      <c r="B24" s="19" t="s">
        <v>20</v>
      </c>
      <c r="C24" s="59" t="s">
        <v>74</v>
      </c>
      <c r="D24" s="57"/>
      <c r="E24" s="29">
        <v>0</v>
      </c>
      <c r="F24" s="31">
        <f t="shared" ref="F24:F25" si="33">$D24*E24</f>
        <v>0</v>
      </c>
      <c r="G24" s="29">
        <v>0</v>
      </c>
      <c r="H24" s="31">
        <f t="shared" ref="H24:H25" si="34">$D24*G24</f>
        <v>0</v>
      </c>
      <c r="I24" s="29">
        <v>30</v>
      </c>
      <c r="J24" s="31">
        <f t="shared" ref="J24:J25" si="35">$D24*I24</f>
        <v>0</v>
      </c>
      <c r="K24" s="29">
        <v>0</v>
      </c>
      <c r="L24" s="31">
        <f t="shared" ref="L24:L25" si="36">$D24*K24</f>
        <v>0</v>
      </c>
      <c r="M24" s="29">
        <v>0</v>
      </c>
      <c r="N24" s="31">
        <f t="shared" ref="N24:N25" si="37">$D24*M24</f>
        <v>0</v>
      </c>
      <c r="O24" s="29">
        <v>20</v>
      </c>
      <c r="P24" s="31">
        <f t="shared" ref="P24:P25" si="38">$D24*O24</f>
        <v>0</v>
      </c>
      <c r="Q24" s="29">
        <v>0</v>
      </c>
      <c r="R24" s="31">
        <f t="shared" ref="R24:R25" si="39">$D24*Q24</f>
        <v>0</v>
      </c>
      <c r="S24" s="29">
        <f t="shared" si="0"/>
        <v>50</v>
      </c>
      <c r="T24" s="31">
        <f t="shared" si="7"/>
        <v>0</v>
      </c>
      <c r="U24" s="64">
        <f t="shared" si="8"/>
        <v>-50</v>
      </c>
    </row>
    <row r="25" spans="1:21">
      <c r="A25" s="60" t="s">
        <v>28</v>
      </c>
      <c r="B25" s="19" t="s">
        <v>21</v>
      </c>
      <c r="C25" s="59" t="s">
        <v>74</v>
      </c>
      <c r="D25" s="57"/>
      <c r="E25" s="29">
        <f>(E24*1.3)-E24</f>
        <v>0</v>
      </c>
      <c r="F25" s="31">
        <f t="shared" si="33"/>
        <v>0</v>
      </c>
      <c r="G25" s="29">
        <f>(G24*1.3)-G24</f>
        <v>0</v>
      </c>
      <c r="H25" s="31">
        <f t="shared" si="34"/>
        <v>0</v>
      </c>
      <c r="I25" s="29">
        <f>(I24*1.3)-I24</f>
        <v>9</v>
      </c>
      <c r="J25" s="31">
        <f t="shared" si="35"/>
        <v>0</v>
      </c>
      <c r="K25" s="29">
        <f>(K24*1.3)-K24</f>
        <v>0</v>
      </c>
      <c r="L25" s="31">
        <f t="shared" si="36"/>
        <v>0</v>
      </c>
      <c r="M25" s="29">
        <f>(M24*1.3)-M24</f>
        <v>0</v>
      </c>
      <c r="N25" s="31">
        <f t="shared" si="37"/>
        <v>0</v>
      </c>
      <c r="O25" s="29">
        <f>(O24*1.3)-O24</f>
        <v>6</v>
      </c>
      <c r="P25" s="31">
        <f t="shared" si="38"/>
        <v>0</v>
      </c>
      <c r="Q25" s="29">
        <f>(Q24*1.3)-Q24</f>
        <v>0</v>
      </c>
      <c r="R25" s="31">
        <f t="shared" si="39"/>
        <v>0</v>
      </c>
      <c r="S25" s="29">
        <f t="shared" si="0"/>
        <v>15</v>
      </c>
      <c r="T25" s="31">
        <f t="shared" si="7"/>
        <v>0</v>
      </c>
      <c r="U25" s="64">
        <f t="shared" si="8"/>
        <v>-15</v>
      </c>
    </row>
    <row r="26" spans="1:21" s="16" customFormat="1" ht="27" customHeight="1">
      <c r="A26" s="40" t="s">
        <v>29</v>
      </c>
      <c r="B26" s="39" t="s">
        <v>84</v>
      </c>
      <c r="C26" s="27" t="s">
        <v>74</v>
      </c>
      <c r="D26" s="32" t="s">
        <v>75</v>
      </c>
      <c r="E26" s="30">
        <f t="shared" ref="E26:R26" si="40">E27+E28</f>
        <v>0</v>
      </c>
      <c r="F26" s="32">
        <f t="shared" si="40"/>
        <v>0</v>
      </c>
      <c r="G26" s="30">
        <f t="shared" si="40"/>
        <v>0</v>
      </c>
      <c r="H26" s="32">
        <f t="shared" si="40"/>
        <v>0</v>
      </c>
      <c r="I26" s="30">
        <f t="shared" si="40"/>
        <v>130</v>
      </c>
      <c r="J26" s="32">
        <f t="shared" si="40"/>
        <v>0</v>
      </c>
      <c r="K26" s="30">
        <f t="shared" si="40"/>
        <v>0</v>
      </c>
      <c r="L26" s="32">
        <f t="shared" si="40"/>
        <v>0</v>
      </c>
      <c r="M26" s="30">
        <f t="shared" si="40"/>
        <v>0</v>
      </c>
      <c r="N26" s="32">
        <f t="shared" si="40"/>
        <v>0</v>
      </c>
      <c r="O26" s="30">
        <f t="shared" si="40"/>
        <v>130</v>
      </c>
      <c r="P26" s="32">
        <f t="shared" si="40"/>
        <v>0</v>
      </c>
      <c r="Q26" s="30">
        <f t="shared" si="40"/>
        <v>0</v>
      </c>
      <c r="R26" s="32">
        <f t="shared" si="40"/>
        <v>0</v>
      </c>
      <c r="S26" s="30">
        <f>+E26+G26+I26+K26+M26+O26+Q26</f>
        <v>260</v>
      </c>
      <c r="T26" s="32">
        <f t="shared" si="7"/>
        <v>0</v>
      </c>
      <c r="U26" s="64">
        <f t="shared" si="8"/>
        <v>-260</v>
      </c>
    </row>
    <row r="27" spans="1:21">
      <c r="A27" s="60" t="s">
        <v>30</v>
      </c>
      <c r="B27" s="19" t="s">
        <v>20</v>
      </c>
      <c r="C27" s="59" t="s">
        <v>74</v>
      </c>
      <c r="D27" s="57"/>
      <c r="E27" s="29">
        <v>0</v>
      </c>
      <c r="F27" s="31">
        <f>$D27*E27</f>
        <v>0</v>
      </c>
      <c r="G27" s="29">
        <v>0</v>
      </c>
      <c r="H27" s="31">
        <f>$D27*G27</f>
        <v>0</v>
      </c>
      <c r="I27" s="29">
        <v>100</v>
      </c>
      <c r="J27" s="31">
        <f>$D27*I27</f>
        <v>0</v>
      </c>
      <c r="K27" s="29">
        <v>0</v>
      </c>
      <c r="L27" s="31">
        <f>$D27*K27</f>
        <v>0</v>
      </c>
      <c r="M27" s="29">
        <v>0</v>
      </c>
      <c r="N27" s="31">
        <f>$D27*M27</f>
        <v>0</v>
      </c>
      <c r="O27" s="29">
        <v>100</v>
      </c>
      <c r="P27" s="31">
        <f>$D27*O27</f>
        <v>0</v>
      </c>
      <c r="Q27" s="29">
        <v>0</v>
      </c>
      <c r="R27" s="31">
        <f>$D27*Q27</f>
        <v>0</v>
      </c>
      <c r="S27" s="29">
        <f t="shared" ref="S27:S37" si="41">E27+G27+I27+K27+M27+O27+Q27</f>
        <v>200</v>
      </c>
      <c r="T27" s="31">
        <f t="shared" si="7"/>
        <v>0</v>
      </c>
      <c r="U27" s="64">
        <f t="shared" si="8"/>
        <v>-200</v>
      </c>
    </row>
    <row r="28" spans="1:21">
      <c r="A28" s="60" t="s">
        <v>31</v>
      </c>
      <c r="B28" s="19" t="s">
        <v>21</v>
      </c>
      <c r="C28" s="59" t="s">
        <v>74</v>
      </c>
      <c r="D28" s="57"/>
      <c r="E28" s="29">
        <f>(E27*1.3)-E27</f>
        <v>0</v>
      </c>
      <c r="F28" s="31">
        <f>$D28*E28</f>
        <v>0</v>
      </c>
      <c r="G28" s="29">
        <f>(G27*1.3)-G27</f>
        <v>0</v>
      </c>
      <c r="H28" s="31">
        <f>$D28*G28</f>
        <v>0</v>
      </c>
      <c r="I28" s="29">
        <f>(I27*1.3)-I27</f>
        <v>30</v>
      </c>
      <c r="J28" s="31">
        <f>$D28*I28</f>
        <v>0</v>
      </c>
      <c r="K28" s="29">
        <f>(K27*1.3)-K27</f>
        <v>0</v>
      </c>
      <c r="L28" s="31">
        <f>$D28*K28</f>
        <v>0</v>
      </c>
      <c r="M28" s="29">
        <f>(M27*1.3)-M27</f>
        <v>0</v>
      </c>
      <c r="N28" s="31">
        <f>$D28*M28</f>
        <v>0</v>
      </c>
      <c r="O28" s="29">
        <f>(O27*1.3)-O27</f>
        <v>30</v>
      </c>
      <c r="P28" s="31">
        <f>$D28*O28</f>
        <v>0</v>
      </c>
      <c r="Q28" s="29">
        <f>(Q27*1.3)-Q27</f>
        <v>0</v>
      </c>
      <c r="R28" s="31">
        <f>$D28*Q28</f>
        <v>0</v>
      </c>
      <c r="S28" s="29">
        <f t="shared" si="41"/>
        <v>60</v>
      </c>
      <c r="T28" s="31">
        <f t="shared" si="7"/>
        <v>0</v>
      </c>
      <c r="U28" s="64">
        <f t="shared" si="8"/>
        <v>-60</v>
      </c>
    </row>
    <row r="29" spans="1:21" s="16" customFormat="1" ht="39">
      <c r="A29" s="40" t="s">
        <v>32</v>
      </c>
      <c r="B29" s="39" t="s">
        <v>93</v>
      </c>
      <c r="C29" s="27" t="s">
        <v>74</v>
      </c>
      <c r="D29" s="32" t="s">
        <v>75</v>
      </c>
      <c r="E29" s="30">
        <f t="shared" ref="E29:R29" si="42">E30+E31</f>
        <v>0</v>
      </c>
      <c r="F29" s="32">
        <f t="shared" si="42"/>
        <v>0</v>
      </c>
      <c r="G29" s="30">
        <f t="shared" si="42"/>
        <v>0</v>
      </c>
      <c r="H29" s="32">
        <f t="shared" si="42"/>
        <v>0</v>
      </c>
      <c r="I29" s="30">
        <f t="shared" si="42"/>
        <v>130</v>
      </c>
      <c r="J29" s="32">
        <f t="shared" si="42"/>
        <v>0</v>
      </c>
      <c r="K29" s="30">
        <f t="shared" si="42"/>
        <v>0</v>
      </c>
      <c r="L29" s="32">
        <f t="shared" si="42"/>
        <v>0</v>
      </c>
      <c r="M29" s="30">
        <f t="shared" si="42"/>
        <v>0</v>
      </c>
      <c r="N29" s="32">
        <f t="shared" si="42"/>
        <v>0</v>
      </c>
      <c r="O29" s="30">
        <f t="shared" si="42"/>
        <v>130</v>
      </c>
      <c r="P29" s="32">
        <f t="shared" si="42"/>
        <v>0</v>
      </c>
      <c r="Q29" s="30">
        <f t="shared" si="42"/>
        <v>0</v>
      </c>
      <c r="R29" s="32">
        <f t="shared" si="42"/>
        <v>0</v>
      </c>
      <c r="S29" s="30">
        <f t="shared" si="41"/>
        <v>260</v>
      </c>
      <c r="T29" s="32">
        <f t="shared" si="7"/>
        <v>0</v>
      </c>
      <c r="U29" s="64">
        <f t="shared" si="8"/>
        <v>-260</v>
      </c>
    </row>
    <row r="30" spans="1:21">
      <c r="A30" s="60" t="s">
        <v>33</v>
      </c>
      <c r="B30" s="19" t="s">
        <v>20</v>
      </c>
      <c r="C30" s="59" t="s">
        <v>74</v>
      </c>
      <c r="D30" s="57"/>
      <c r="E30" s="29">
        <v>0</v>
      </c>
      <c r="F30" s="31">
        <f>$D30*E30</f>
        <v>0</v>
      </c>
      <c r="G30" s="29">
        <v>0</v>
      </c>
      <c r="H30" s="31">
        <f>$D30*G30</f>
        <v>0</v>
      </c>
      <c r="I30" s="29">
        <v>100</v>
      </c>
      <c r="J30" s="31">
        <f>$D30*I30</f>
        <v>0</v>
      </c>
      <c r="K30" s="29">
        <v>0</v>
      </c>
      <c r="L30" s="31">
        <f>$D30*K30</f>
        <v>0</v>
      </c>
      <c r="M30" s="29">
        <v>0</v>
      </c>
      <c r="N30" s="31">
        <f>$D30*M30</f>
        <v>0</v>
      </c>
      <c r="O30" s="29">
        <v>100</v>
      </c>
      <c r="P30" s="31">
        <f>$D30*O30</f>
        <v>0</v>
      </c>
      <c r="Q30" s="29">
        <v>0</v>
      </c>
      <c r="R30" s="31">
        <f>$D30*Q30</f>
        <v>0</v>
      </c>
      <c r="S30" s="29">
        <f t="shared" si="41"/>
        <v>200</v>
      </c>
      <c r="T30" s="31">
        <f t="shared" si="7"/>
        <v>0</v>
      </c>
      <c r="U30" s="64">
        <f t="shared" si="8"/>
        <v>-200</v>
      </c>
    </row>
    <row r="31" spans="1:21">
      <c r="A31" s="60" t="s">
        <v>34</v>
      </c>
      <c r="B31" s="19" t="s">
        <v>21</v>
      </c>
      <c r="C31" s="59" t="s">
        <v>74</v>
      </c>
      <c r="D31" s="57"/>
      <c r="E31" s="29">
        <f>(E30*1.3)-E30</f>
        <v>0</v>
      </c>
      <c r="F31" s="31">
        <f>$D31*E31</f>
        <v>0</v>
      </c>
      <c r="G31" s="29">
        <f>(G30*1.3)-G30</f>
        <v>0</v>
      </c>
      <c r="H31" s="31">
        <f>$D31*G31</f>
        <v>0</v>
      </c>
      <c r="I31" s="29">
        <f>(I30*1.3)-I30</f>
        <v>30</v>
      </c>
      <c r="J31" s="31">
        <f>$D31*I31</f>
        <v>0</v>
      </c>
      <c r="K31" s="29">
        <f>(K30*1.3)-K30</f>
        <v>0</v>
      </c>
      <c r="L31" s="31">
        <f>$D31*K31</f>
        <v>0</v>
      </c>
      <c r="M31" s="29">
        <f>(M30*1.3)-M30</f>
        <v>0</v>
      </c>
      <c r="N31" s="31">
        <f>$D31*M31</f>
        <v>0</v>
      </c>
      <c r="O31" s="29">
        <f>(O30*1.3)-O30</f>
        <v>30</v>
      </c>
      <c r="P31" s="31">
        <f>$D31*O31</f>
        <v>0</v>
      </c>
      <c r="Q31" s="29">
        <f>(Q30*1.3)-Q30</f>
        <v>0</v>
      </c>
      <c r="R31" s="31">
        <f>$D31*Q31</f>
        <v>0</v>
      </c>
      <c r="S31" s="29">
        <f t="shared" si="41"/>
        <v>60</v>
      </c>
      <c r="T31" s="31">
        <f t="shared" si="7"/>
        <v>0</v>
      </c>
      <c r="U31" s="64">
        <f t="shared" si="8"/>
        <v>-60</v>
      </c>
    </row>
    <row r="32" spans="1:21" s="16" customFormat="1" ht="39">
      <c r="A32" s="40" t="s">
        <v>36</v>
      </c>
      <c r="B32" s="39" t="s">
        <v>267</v>
      </c>
      <c r="C32" s="27" t="s">
        <v>74</v>
      </c>
      <c r="D32" s="32" t="s">
        <v>75</v>
      </c>
      <c r="E32" s="30">
        <f t="shared" ref="E32:R32" si="43">E33+E34</f>
        <v>220.00000000000003</v>
      </c>
      <c r="F32" s="32">
        <f t="shared" si="43"/>
        <v>0</v>
      </c>
      <c r="G32" s="30">
        <f t="shared" si="43"/>
        <v>0</v>
      </c>
      <c r="H32" s="32">
        <f t="shared" si="43"/>
        <v>0</v>
      </c>
      <c r="I32" s="30">
        <f t="shared" si="43"/>
        <v>0</v>
      </c>
      <c r="J32" s="32">
        <f t="shared" si="43"/>
        <v>0</v>
      </c>
      <c r="K32" s="30">
        <f t="shared" si="43"/>
        <v>220.00000000000003</v>
      </c>
      <c r="L32" s="32">
        <f t="shared" si="43"/>
        <v>0</v>
      </c>
      <c r="M32" s="30">
        <f t="shared" si="43"/>
        <v>0</v>
      </c>
      <c r="N32" s="32">
        <f t="shared" si="43"/>
        <v>0</v>
      </c>
      <c r="O32" s="30">
        <f t="shared" si="43"/>
        <v>110.00000000000001</v>
      </c>
      <c r="P32" s="32">
        <f t="shared" si="43"/>
        <v>0</v>
      </c>
      <c r="Q32" s="30">
        <f t="shared" si="43"/>
        <v>0</v>
      </c>
      <c r="R32" s="32">
        <f t="shared" si="43"/>
        <v>0</v>
      </c>
      <c r="S32" s="30">
        <f t="shared" si="41"/>
        <v>550.00000000000011</v>
      </c>
      <c r="T32" s="32">
        <f t="shared" si="7"/>
        <v>0</v>
      </c>
      <c r="U32" s="64">
        <f t="shared" si="8"/>
        <v>-550.00000000000011</v>
      </c>
    </row>
    <row r="33" spans="1:21">
      <c r="A33" s="60" t="s">
        <v>37</v>
      </c>
      <c r="B33" s="19" t="s">
        <v>268</v>
      </c>
      <c r="C33" s="59" t="s">
        <v>74</v>
      </c>
      <c r="D33" s="57"/>
      <c r="E33" s="29">
        <v>200</v>
      </c>
      <c r="F33" s="31">
        <f>$D33*E33</f>
        <v>0</v>
      </c>
      <c r="G33" s="29">
        <v>0</v>
      </c>
      <c r="H33" s="31">
        <f>$D33*G33</f>
        <v>0</v>
      </c>
      <c r="I33" s="29">
        <v>0</v>
      </c>
      <c r="J33" s="31">
        <f>$D33*I33</f>
        <v>0</v>
      </c>
      <c r="K33" s="29">
        <v>200</v>
      </c>
      <c r="L33" s="31">
        <f>$D33*K33</f>
        <v>0</v>
      </c>
      <c r="M33" s="29">
        <v>0</v>
      </c>
      <c r="N33" s="31">
        <f>$D33*M33</f>
        <v>0</v>
      </c>
      <c r="O33" s="29">
        <v>100</v>
      </c>
      <c r="P33" s="31">
        <f>$D33*O33</f>
        <v>0</v>
      </c>
      <c r="Q33" s="29">
        <v>0</v>
      </c>
      <c r="R33" s="31">
        <f>$D33*Q33</f>
        <v>0</v>
      </c>
      <c r="S33" s="29">
        <f t="shared" si="41"/>
        <v>500</v>
      </c>
      <c r="T33" s="31">
        <f t="shared" si="7"/>
        <v>0</v>
      </c>
      <c r="U33" s="64">
        <f t="shared" si="8"/>
        <v>-500</v>
      </c>
    </row>
    <row r="34" spans="1:21">
      <c r="A34" s="60" t="s">
        <v>38</v>
      </c>
      <c r="B34" s="19" t="s">
        <v>21</v>
      </c>
      <c r="C34" s="59" t="s">
        <v>74</v>
      </c>
      <c r="D34" s="57"/>
      <c r="E34" s="29">
        <f t="shared" ref="E34" si="44">(E33*1.1)-E33</f>
        <v>20.000000000000028</v>
      </c>
      <c r="F34" s="31">
        <f>$D34*E34</f>
        <v>0</v>
      </c>
      <c r="G34" s="29">
        <f t="shared" ref="G34" si="45">(G33*1.1)-G33</f>
        <v>0</v>
      </c>
      <c r="H34" s="31">
        <f>$D34*G34</f>
        <v>0</v>
      </c>
      <c r="I34" s="29">
        <f t="shared" ref="I34" si="46">(I33*1.1)-I33</f>
        <v>0</v>
      </c>
      <c r="J34" s="31">
        <f>$D34*I34</f>
        <v>0</v>
      </c>
      <c r="K34" s="29">
        <f t="shared" ref="K34" si="47">(K33*1.1)-K33</f>
        <v>20.000000000000028</v>
      </c>
      <c r="L34" s="31">
        <f>$D34*K34</f>
        <v>0</v>
      </c>
      <c r="M34" s="29">
        <f t="shared" ref="M34" si="48">(M33*1.1)-M33</f>
        <v>0</v>
      </c>
      <c r="N34" s="31">
        <f>$D34*M34</f>
        <v>0</v>
      </c>
      <c r="O34" s="29">
        <f t="shared" ref="O34" si="49">(O33*1.1)-O33</f>
        <v>10.000000000000014</v>
      </c>
      <c r="P34" s="31">
        <f>$D34*O34</f>
        <v>0</v>
      </c>
      <c r="Q34" s="29">
        <f t="shared" ref="Q34" si="50">(Q33*1.1)-Q33</f>
        <v>0</v>
      </c>
      <c r="R34" s="31">
        <f>$D34*Q34</f>
        <v>0</v>
      </c>
      <c r="S34" s="29">
        <f t="shared" si="41"/>
        <v>50.000000000000071</v>
      </c>
      <c r="T34" s="31">
        <f t="shared" si="7"/>
        <v>0</v>
      </c>
      <c r="U34" s="64">
        <f t="shared" si="8"/>
        <v>-50.000000000000071</v>
      </c>
    </row>
    <row r="35" spans="1:21" s="16" customFormat="1" ht="45" customHeight="1">
      <c r="A35" s="40" t="s">
        <v>40</v>
      </c>
      <c r="B35" s="39" t="s">
        <v>83</v>
      </c>
      <c r="C35" s="27" t="s">
        <v>74</v>
      </c>
      <c r="D35" s="32" t="s">
        <v>75</v>
      </c>
      <c r="E35" s="30">
        <f t="shared" ref="E35:R35" si="51">E36+E37</f>
        <v>0</v>
      </c>
      <c r="F35" s="32">
        <f t="shared" si="51"/>
        <v>0</v>
      </c>
      <c r="G35" s="30">
        <f t="shared" si="51"/>
        <v>0</v>
      </c>
      <c r="H35" s="32">
        <f t="shared" si="51"/>
        <v>0</v>
      </c>
      <c r="I35" s="30">
        <f t="shared" si="51"/>
        <v>20</v>
      </c>
      <c r="J35" s="32">
        <f t="shared" si="51"/>
        <v>0</v>
      </c>
      <c r="K35" s="30">
        <f t="shared" si="51"/>
        <v>0</v>
      </c>
      <c r="L35" s="32">
        <f t="shared" si="51"/>
        <v>0</v>
      </c>
      <c r="M35" s="30">
        <f t="shared" si="51"/>
        <v>0</v>
      </c>
      <c r="N35" s="32">
        <f t="shared" si="51"/>
        <v>0</v>
      </c>
      <c r="O35" s="30">
        <f t="shared" si="51"/>
        <v>20</v>
      </c>
      <c r="P35" s="32">
        <f t="shared" si="51"/>
        <v>0</v>
      </c>
      <c r="Q35" s="30">
        <f t="shared" si="51"/>
        <v>0</v>
      </c>
      <c r="R35" s="32">
        <f t="shared" si="51"/>
        <v>0</v>
      </c>
      <c r="S35" s="30">
        <f t="shared" si="41"/>
        <v>40</v>
      </c>
      <c r="T35" s="32">
        <f t="shared" si="7"/>
        <v>0</v>
      </c>
      <c r="U35" s="64">
        <f t="shared" si="8"/>
        <v>-40</v>
      </c>
    </row>
    <row r="36" spans="1:21" ht="26">
      <c r="A36" s="60" t="s">
        <v>41</v>
      </c>
      <c r="B36" s="43" t="s">
        <v>50</v>
      </c>
      <c r="C36" s="59" t="s">
        <v>74</v>
      </c>
      <c r="D36" s="57"/>
      <c r="E36" s="29">
        <v>0</v>
      </c>
      <c r="F36" s="31">
        <f>$D36*E36</f>
        <v>0</v>
      </c>
      <c r="G36" s="29">
        <v>0</v>
      </c>
      <c r="H36" s="31">
        <f>$D36*G36</f>
        <v>0</v>
      </c>
      <c r="I36" s="29">
        <v>10</v>
      </c>
      <c r="J36" s="31">
        <f>$D36*I36</f>
        <v>0</v>
      </c>
      <c r="K36" s="29">
        <v>0</v>
      </c>
      <c r="L36" s="31">
        <f>$D36*K36</f>
        <v>0</v>
      </c>
      <c r="M36" s="29">
        <v>0</v>
      </c>
      <c r="N36" s="31">
        <f>$D36*M36</f>
        <v>0</v>
      </c>
      <c r="O36" s="29">
        <v>10</v>
      </c>
      <c r="P36" s="31">
        <f>$D36*O36</f>
        <v>0</v>
      </c>
      <c r="Q36" s="29">
        <v>0</v>
      </c>
      <c r="R36" s="31">
        <f>$D36*Q36</f>
        <v>0</v>
      </c>
      <c r="S36" s="29">
        <f t="shared" si="41"/>
        <v>20</v>
      </c>
      <c r="T36" s="31">
        <f t="shared" si="7"/>
        <v>0</v>
      </c>
      <c r="U36" s="64">
        <f t="shared" si="8"/>
        <v>-20</v>
      </c>
    </row>
    <row r="37" spans="1:21" ht="39">
      <c r="A37" s="60" t="s">
        <v>45</v>
      </c>
      <c r="B37" s="43" t="s">
        <v>51</v>
      </c>
      <c r="C37" s="59" t="s">
        <v>74</v>
      </c>
      <c r="D37" s="57"/>
      <c r="E37" s="29">
        <v>0</v>
      </c>
      <c r="F37" s="31">
        <f>$D37*E37</f>
        <v>0</v>
      </c>
      <c r="G37" s="29">
        <v>0</v>
      </c>
      <c r="H37" s="31">
        <f>$D37*G37</f>
        <v>0</v>
      </c>
      <c r="I37" s="29">
        <v>10</v>
      </c>
      <c r="J37" s="31">
        <f>$D37*I37</f>
        <v>0</v>
      </c>
      <c r="K37" s="29">
        <v>0</v>
      </c>
      <c r="L37" s="31">
        <f>$D37*K37</f>
        <v>0</v>
      </c>
      <c r="M37" s="29">
        <v>0</v>
      </c>
      <c r="N37" s="31">
        <f>$D37*M37</f>
        <v>0</v>
      </c>
      <c r="O37" s="29">
        <v>10</v>
      </c>
      <c r="P37" s="31">
        <f>$D37*O37</f>
        <v>0</v>
      </c>
      <c r="Q37" s="29">
        <v>0</v>
      </c>
      <c r="R37" s="31">
        <f>$D37*Q37</f>
        <v>0</v>
      </c>
      <c r="S37" s="29">
        <f t="shared" si="41"/>
        <v>20</v>
      </c>
      <c r="T37" s="31">
        <f t="shared" si="7"/>
        <v>0</v>
      </c>
      <c r="U37" s="64">
        <f t="shared" si="8"/>
        <v>-20</v>
      </c>
    </row>
    <row r="38" spans="1:21" s="16" customFormat="1" ht="48.75" customHeight="1">
      <c r="A38" s="40" t="s">
        <v>46</v>
      </c>
      <c r="B38" s="39" t="s">
        <v>285</v>
      </c>
      <c r="C38" s="27" t="s">
        <v>75</v>
      </c>
      <c r="D38" s="27" t="s">
        <v>75</v>
      </c>
      <c r="E38" s="27" t="s">
        <v>75</v>
      </c>
      <c r="F38" s="32">
        <f>F39+F43</f>
        <v>0</v>
      </c>
      <c r="G38" s="27" t="s">
        <v>75</v>
      </c>
      <c r="H38" s="32">
        <f>H39+H43</f>
        <v>0</v>
      </c>
      <c r="I38" s="27" t="s">
        <v>75</v>
      </c>
      <c r="J38" s="32">
        <f>J39+J43</f>
        <v>0</v>
      </c>
      <c r="K38" s="27" t="s">
        <v>75</v>
      </c>
      <c r="L38" s="32">
        <f>L39+L43</f>
        <v>0</v>
      </c>
      <c r="M38" s="27" t="s">
        <v>75</v>
      </c>
      <c r="N38" s="32">
        <f>N39+N43</f>
        <v>0</v>
      </c>
      <c r="O38" s="27" t="s">
        <v>75</v>
      </c>
      <c r="P38" s="32">
        <f>P39+P43</f>
        <v>0</v>
      </c>
      <c r="Q38" s="27" t="s">
        <v>75</v>
      </c>
      <c r="R38" s="32">
        <f>R39+R43</f>
        <v>0</v>
      </c>
      <c r="S38" s="30" t="s">
        <v>75</v>
      </c>
      <c r="T38" s="32">
        <f t="shared" si="7"/>
        <v>0</v>
      </c>
      <c r="U38" s="64"/>
    </row>
    <row r="39" spans="1:21">
      <c r="A39" s="60" t="s">
        <v>109</v>
      </c>
      <c r="B39" s="39" t="s">
        <v>86</v>
      </c>
      <c r="C39" s="59" t="s">
        <v>75</v>
      </c>
      <c r="D39" s="59" t="s">
        <v>75</v>
      </c>
      <c r="E39" s="29" t="s">
        <v>75</v>
      </c>
      <c r="F39" s="31">
        <f>F40+F41+F42</f>
        <v>0</v>
      </c>
      <c r="G39" s="29" t="s">
        <v>75</v>
      </c>
      <c r="H39" s="31">
        <f>H40+H41+H42</f>
        <v>0</v>
      </c>
      <c r="I39" s="29" t="s">
        <v>75</v>
      </c>
      <c r="J39" s="31">
        <f>J40+J41+J42</f>
        <v>0</v>
      </c>
      <c r="K39" s="29" t="s">
        <v>75</v>
      </c>
      <c r="L39" s="31">
        <f>L40+L41+L42</f>
        <v>0</v>
      </c>
      <c r="M39" s="29" t="s">
        <v>75</v>
      </c>
      <c r="N39" s="31">
        <f>N40+N41+N42</f>
        <v>0</v>
      </c>
      <c r="O39" s="29" t="s">
        <v>75</v>
      </c>
      <c r="P39" s="31">
        <f>P40+P41+P42</f>
        <v>0</v>
      </c>
      <c r="Q39" s="29" t="s">
        <v>75</v>
      </c>
      <c r="R39" s="31">
        <f>R40+R41+R42</f>
        <v>0</v>
      </c>
      <c r="S39" s="29" t="s">
        <v>75</v>
      </c>
      <c r="T39" s="31">
        <f t="shared" si="7"/>
        <v>0</v>
      </c>
      <c r="U39" s="64"/>
    </row>
    <row r="40" spans="1:21">
      <c r="A40" s="60" t="s">
        <v>120</v>
      </c>
      <c r="B40" s="20" t="s">
        <v>39</v>
      </c>
      <c r="C40" s="59" t="s">
        <v>74</v>
      </c>
      <c r="D40" s="57"/>
      <c r="E40" s="29">
        <f>E11+E26+E14+E17+E20</f>
        <v>0</v>
      </c>
      <c r="F40" s="31">
        <f t="shared" ref="F40:F42" si="52">$D40*E40</f>
        <v>0</v>
      </c>
      <c r="G40" s="29">
        <f>G11+G26+G14+G17+G20</f>
        <v>0</v>
      </c>
      <c r="H40" s="31">
        <f t="shared" ref="H40:H42" si="53">$D40*G40</f>
        <v>0</v>
      </c>
      <c r="I40" s="29">
        <f>I11+I26+I14+I17+I20</f>
        <v>221</v>
      </c>
      <c r="J40" s="31">
        <f t="shared" ref="J40:J42" si="54">$D40*I40</f>
        <v>0</v>
      </c>
      <c r="K40" s="29">
        <f>K11+K26+K14+K17+K20</f>
        <v>0</v>
      </c>
      <c r="L40" s="31">
        <f t="shared" ref="L40:L42" si="55">$D40*K40</f>
        <v>0</v>
      </c>
      <c r="M40" s="29">
        <f>M11+M26+M14+M17+M20</f>
        <v>0</v>
      </c>
      <c r="N40" s="31">
        <f t="shared" ref="N40:N42" si="56">$D40*M40</f>
        <v>0</v>
      </c>
      <c r="O40" s="29">
        <f>O11+O26+O14+O17+O20</f>
        <v>234</v>
      </c>
      <c r="P40" s="31">
        <f t="shared" ref="P40:P42" si="57">$D40*O40</f>
        <v>0</v>
      </c>
      <c r="Q40" s="29">
        <f>Q11+Q26+Q14+Q17+Q20</f>
        <v>0</v>
      </c>
      <c r="R40" s="31">
        <f t="shared" ref="R40:R42" si="58">$D40*Q40</f>
        <v>0</v>
      </c>
      <c r="S40" s="29">
        <f>E40+G40+I40+K40+M40+O40+Q40</f>
        <v>455</v>
      </c>
      <c r="T40" s="31">
        <f t="shared" si="7"/>
        <v>0</v>
      </c>
      <c r="U40" s="64">
        <f t="shared" si="8"/>
        <v>-455</v>
      </c>
    </row>
    <row r="41" spans="1:21">
      <c r="A41" s="60" t="s">
        <v>121</v>
      </c>
      <c r="B41" s="20" t="s">
        <v>116</v>
      </c>
      <c r="C41" s="59" t="s">
        <v>74</v>
      </c>
      <c r="D41" s="57"/>
      <c r="E41" s="29">
        <f t="shared" ref="E41" si="59">E23+E29</f>
        <v>0</v>
      </c>
      <c r="F41" s="31">
        <f t="shared" si="52"/>
        <v>0</v>
      </c>
      <c r="G41" s="29">
        <f t="shared" ref="G41" si="60">G23+G29</f>
        <v>0</v>
      </c>
      <c r="H41" s="31">
        <f t="shared" si="53"/>
        <v>0</v>
      </c>
      <c r="I41" s="29">
        <f t="shared" ref="I41" si="61">I23+I29</f>
        <v>169</v>
      </c>
      <c r="J41" s="31">
        <f t="shared" si="54"/>
        <v>0</v>
      </c>
      <c r="K41" s="29">
        <f t="shared" ref="K41" si="62">K23+K29</f>
        <v>0</v>
      </c>
      <c r="L41" s="31">
        <f t="shared" si="55"/>
        <v>0</v>
      </c>
      <c r="M41" s="29">
        <f t="shared" ref="M41" si="63">M23+M29</f>
        <v>0</v>
      </c>
      <c r="N41" s="31">
        <f t="shared" si="56"/>
        <v>0</v>
      </c>
      <c r="O41" s="29">
        <f t="shared" ref="O41" si="64">O23+O29</f>
        <v>156</v>
      </c>
      <c r="P41" s="31">
        <f t="shared" si="57"/>
        <v>0</v>
      </c>
      <c r="Q41" s="29">
        <f t="shared" ref="Q41" si="65">Q23+Q29</f>
        <v>0</v>
      </c>
      <c r="R41" s="31">
        <f t="shared" si="58"/>
        <v>0</v>
      </c>
      <c r="S41" s="29">
        <f>E41+G41+I41+K41+M41+O41+Q41</f>
        <v>325</v>
      </c>
      <c r="T41" s="31">
        <f t="shared" si="7"/>
        <v>0</v>
      </c>
      <c r="U41" s="64">
        <f t="shared" si="8"/>
        <v>-325</v>
      </c>
    </row>
    <row r="42" spans="1:21">
      <c r="A42" s="60" t="s">
        <v>125</v>
      </c>
      <c r="B42" s="20" t="s">
        <v>270</v>
      </c>
      <c r="C42" s="59" t="s">
        <v>74</v>
      </c>
      <c r="D42" s="57"/>
      <c r="E42" s="29">
        <f t="shared" ref="E42" si="66">E32</f>
        <v>220.00000000000003</v>
      </c>
      <c r="F42" s="31">
        <f t="shared" si="52"/>
        <v>0</v>
      </c>
      <c r="G42" s="29">
        <f t="shared" ref="G42" si="67">G32</f>
        <v>0</v>
      </c>
      <c r="H42" s="31">
        <f t="shared" si="53"/>
        <v>0</v>
      </c>
      <c r="I42" s="29">
        <f t="shared" ref="I42" si="68">I32</f>
        <v>0</v>
      </c>
      <c r="J42" s="31">
        <f t="shared" si="54"/>
        <v>0</v>
      </c>
      <c r="K42" s="29">
        <f t="shared" ref="K42" si="69">K32</f>
        <v>220.00000000000003</v>
      </c>
      <c r="L42" s="31">
        <f t="shared" si="55"/>
        <v>0</v>
      </c>
      <c r="M42" s="29">
        <f t="shared" ref="M42" si="70">M32</f>
        <v>0</v>
      </c>
      <c r="N42" s="31">
        <f t="shared" si="56"/>
        <v>0</v>
      </c>
      <c r="O42" s="29">
        <f t="shared" ref="O42" si="71">O32</f>
        <v>110.00000000000001</v>
      </c>
      <c r="P42" s="31">
        <f t="shared" si="57"/>
        <v>0</v>
      </c>
      <c r="Q42" s="29">
        <f t="shared" ref="Q42" si="72">Q32</f>
        <v>0</v>
      </c>
      <c r="R42" s="31">
        <f t="shared" si="58"/>
        <v>0</v>
      </c>
      <c r="S42" s="29">
        <f>E42+G42+I42+K42+M42+O42+Q42</f>
        <v>550.00000000000011</v>
      </c>
      <c r="T42" s="31">
        <f t="shared" si="7"/>
        <v>0</v>
      </c>
      <c r="U42" s="64">
        <f t="shared" si="8"/>
        <v>-550.00000000000011</v>
      </c>
    </row>
    <row r="43" spans="1:21">
      <c r="A43" s="60" t="s">
        <v>110</v>
      </c>
      <c r="B43" s="39" t="s">
        <v>96</v>
      </c>
      <c r="C43" s="59" t="s">
        <v>75</v>
      </c>
      <c r="D43" s="59" t="s">
        <v>75</v>
      </c>
      <c r="E43" s="77" t="s">
        <v>75</v>
      </c>
      <c r="F43" s="31">
        <f>F44+F45+F46+F47</f>
        <v>0</v>
      </c>
      <c r="G43" s="77" t="s">
        <v>75</v>
      </c>
      <c r="H43" s="31">
        <f>H44+H45+H46+H47</f>
        <v>0</v>
      </c>
      <c r="I43" s="77" t="s">
        <v>75</v>
      </c>
      <c r="J43" s="31">
        <f>J44+J45+J46+J47</f>
        <v>0</v>
      </c>
      <c r="K43" s="59" t="s">
        <v>75</v>
      </c>
      <c r="L43" s="31">
        <f>L44+L45+L46+L47</f>
        <v>0</v>
      </c>
      <c r="M43" s="59" t="s">
        <v>75</v>
      </c>
      <c r="N43" s="31">
        <f>N44+N45+N46+N47</f>
        <v>0</v>
      </c>
      <c r="O43" s="59" t="s">
        <v>75</v>
      </c>
      <c r="P43" s="31">
        <f>P44+P45+P46+P47</f>
        <v>0</v>
      </c>
      <c r="Q43" s="59" t="s">
        <v>75</v>
      </c>
      <c r="R43" s="31">
        <f>R44+R45+R46+R47</f>
        <v>0</v>
      </c>
      <c r="S43" s="29" t="s">
        <v>75</v>
      </c>
      <c r="T43" s="31">
        <f t="shared" si="7"/>
        <v>0</v>
      </c>
      <c r="U43" s="64"/>
    </row>
    <row r="44" spans="1:21">
      <c r="A44" s="60" t="s">
        <v>122</v>
      </c>
      <c r="B44" s="20" t="s">
        <v>39</v>
      </c>
      <c r="C44" s="59" t="s">
        <v>74</v>
      </c>
      <c r="D44" s="57"/>
      <c r="E44" s="29">
        <f>E12+E27+E36+E37+E15+E18+E21</f>
        <v>0</v>
      </c>
      <c r="F44" s="31">
        <f t="shared" ref="F44:F47" si="73">$D44*E44</f>
        <v>0</v>
      </c>
      <c r="G44" s="29">
        <f>G12+G27+G36+G37+G15+G18+G21</f>
        <v>0</v>
      </c>
      <c r="H44" s="31">
        <f t="shared" ref="H44:H47" si="74">$D44*G44</f>
        <v>0</v>
      </c>
      <c r="I44" s="29">
        <f>I12+I27+I36+I37+I15+I18+I21</f>
        <v>190</v>
      </c>
      <c r="J44" s="31">
        <f t="shared" ref="J44:J47" si="75">$D44*I44</f>
        <v>0</v>
      </c>
      <c r="K44" s="29">
        <f>K12+K27+K36+K37+K15+K18+K21</f>
        <v>0</v>
      </c>
      <c r="L44" s="31">
        <f t="shared" ref="L44:L47" si="76">$D44*K44</f>
        <v>0</v>
      </c>
      <c r="M44" s="29">
        <f>M12+M27+M36+M37+M15+M18+M21</f>
        <v>0</v>
      </c>
      <c r="N44" s="31">
        <f t="shared" ref="N44:N47" si="77">$D44*M44</f>
        <v>0</v>
      </c>
      <c r="O44" s="29">
        <f>O12+O27+O36+O37+O15+O18+O21</f>
        <v>200</v>
      </c>
      <c r="P44" s="31">
        <f t="shared" ref="P44:P47" si="78">$D44*O44</f>
        <v>0</v>
      </c>
      <c r="Q44" s="29">
        <f>Q12+Q27+Q36+Q37+Q15+Q18+Q21</f>
        <v>0</v>
      </c>
      <c r="R44" s="31">
        <f t="shared" ref="R44:R47" si="79">$D44*Q44</f>
        <v>0</v>
      </c>
      <c r="S44" s="29">
        <f>E44+G44+I44+K44+M44+O44+Q44</f>
        <v>390</v>
      </c>
      <c r="T44" s="31">
        <f t="shared" ref="T44:T67" si="80">+F44+H44+J44+L44+N44+P44+R44</f>
        <v>0</v>
      </c>
      <c r="U44" s="64">
        <f t="shared" si="8"/>
        <v>-390</v>
      </c>
    </row>
    <row r="45" spans="1:21">
      <c r="A45" s="60" t="s">
        <v>123</v>
      </c>
      <c r="B45" s="20" t="s">
        <v>116</v>
      </c>
      <c r="C45" s="59" t="s">
        <v>74</v>
      </c>
      <c r="D45" s="57"/>
      <c r="E45" s="29">
        <f>E24+E30</f>
        <v>0</v>
      </c>
      <c r="F45" s="31">
        <f t="shared" si="73"/>
        <v>0</v>
      </c>
      <c r="G45" s="29">
        <f t="shared" ref="G45" si="81">G24+G30</f>
        <v>0</v>
      </c>
      <c r="H45" s="31">
        <f t="shared" si="74"/>
        <v>0</v>
      </c>
      <c r="I45" s="29">
        <f t="shared" ref="I45:Q45" si="82">I24+I30</f>
        <v>130</v>
      </c>
      <c r="J45" s="31">
        <f t="shared" si="75"/>
        <v>0</v>
      </c>
      <c r="K45" s="29">
        <f t="shared" si="82"/>
        <v>0</v>
      </c>
      <c r="L45" s="31">
        <f t="shared" si="76"/>
        <v>0</v>
      </c>
      <c r="M45" s="29">
        <f t="shared" si="82"/>
        <v>0</v>
      </c>
      <c r="N45" s="31">
        <f t="shared" si="77"/>
        <v>0</v>
      </c>
      <c r="O45" s="29">
        <f t="shared" si="82"/>
        <v>120</v>
      </c>
      <c r="P45" s="31">
        <f t="shared" si="78"/>
        <v>0</v>
      </c>
      <c r="Q45" s="29">
        <f t="shared" si="82"/>
        <v>0</v>
      </c>
      <c r="R45" s="31">
        <f t="shared" si="79"/>
        <v>0</v>
      </c>
      <c r="S45" s="29">
        <f>+E45+G45+I45+K45+M45+O45+Q45</f>
        <v>250</v>
      </c>
      <c r="T45" s="31">
        <f t="shared" si="80"/>
        <v>0</v>
      </c>
      <c r="U45" s="64">
        <f t="shared" si="8"/>
        <v>-250</v>
      </c>
    </row>
    <row r="46" spans="1:21">
      <c r="A46" s="60" t="s">
        <v>126</v>
      </c>
      <c r="B46" s="20" t="s">
        <v>270</v>
      </c>
      <c r="C46" s="59" t="s">
        <v>74</v>
      </c>
      <c r="D46" s="57"/>
      <c r="E46" s="29">
        <f t="shared" ref="E46:Q46" si="83">E33</f>
        <v>200</v>
      </c>
      <c r="F46" s="31">
        <f t="shared" si="73"/>
        <v>0</v>
      </c>
      <c r="G46" s="29">
        <f t="shared" si="83"/>
        <v>0</v>
      </c>
      <c r="H46" s="31">
        <f t="shared" si="74"/>
        <v>0</v>
      </c>
      <c r="I46" s="29">
        <f t="shared" si="83"/>
        <v>0</v>
      </c>
      <c r="J46" s="31">
        <f t="shared" si="75"/>
        <v>0</v>
      </c>
      <c r="K46" s="29">
        <f t="shared" si="83"/>
        <v>200</v>
      </c>
      <c r="L46" s="31">
        <f t="shared" si="76"/>
        <v>0</v>
      </c>
      <c r="M46" s="29">
        <f t="shared" si="83"/>
        <v>0</v>
      </c>
      <c r="N46" s="31">
        <f t="shared" si="77"/>
        <v>0</v>
      </c>
      <c r="O46" s="29">
        <f t="shared" si="83"/>
        <v>100</v>
      </c>
      <c r="P46" s="31">
        <f t="shared" si="78"/>
        <v>0</v>
      </c>
      <c r="Q46" s="29">
        <f t="shared" si="83"/>
        <v>0</v>
      </c>
      <c r="R46" s="31">
        <f t="shared" si="79"/>
        <v>0</v>
      </c>
      <c r="S46" s="29">
        <f>+E46+G46+I46+K46+M46+O46+Q46</f>
        <v>500</v>
      </c>
      <c r="T46" s="31">
        <f t="shared" si="80"/>
        <v>0</v>
      </c>
      <c r="U46" s="64">
        <f t="shared" si="8"/>
        <v>-500</v>
      </c>
    </row>
    <row r="47" spans="1:21">
      <c r="A47" s="60" t="s">
        <v>127</v>
      </c>
      <c r="B47" s="20" t="s">
        <v>11</v>
      </c>
      <c r="C47" s="59" t="s">
        <v>10</v>
      </c>
      <c r="D47" s="57"/>
      <c r="E47" s="29">
        <v>20</v>
      </c>
      <c r="F47" s="31">
        <f t="shared" si="73"/>
        <v>0</v>
      </c>
      <c r="G47" s="29">
        <v>0</v>
      </c>
      <c r="H47" s="31">
        <f t="shared" si="74"/>
        <v>0</v>
      </c>
      <c r="I47" s="29">
        <v>20</v>
      </c>
      <c r="J47" s="31">
        <f t="shared" si="75"/>
        <v>0</v>
      </c>
      <c r="K47" s="29">
        <v>0</v>
      </c>
      <c r="L47" s="31">
        <f t="shared" si="76"/>
        <v>0</v>
      </c>
      <c r="M47" s="29">
        <v>20</v>
      </c>
      <c r="N47" s="31">
        <f t="shared" si="77"/>
        <v>0</v>
      </c>
      <c r="O47" s="29">
        <v>0</v>
      </c>
      <c r="P47" s="31">
        <f t="shared" si="78"/>
        <v>0</v>
      </c>
      <c r="Q47" s="29">
        <v>19</v>
      </c>
      <c r="R47" s="31">
        <f t="shared" si="79"/>
        <v>0</v>
      </c>
      <c r="S47" s="29">
        <f>+E47+G47+I47+K47+M47+O47+Q47</f>
        <v>79</v>
      </c>
      <c r="T47" s="31">
        <f t="shared" si="80"/>
        <v>0</v>
      </c>
      <c r="U47" s="64">
        <f t="shared" si="8"/>
        <v>-79</v>
      </c>
    </row>
    <row r="48" spans="1:21" s="16" customFormat="1">
      <c r="A48" s="40" t="s">
        <v>49</v>
      </c>
      <c r="B48" s="39" t="s">
        <v>103</v>
      </c>
      <c r="C48" s="27" t="s">
        <v>75</v>
      </c>
      <c r="D48" s="27" t="s">
        <v>75</v>
      </c>
      <c r="E48" s="27" t="s">
        <v>75</v>
      </c>
      <c r="F48" s="32">
        <f>F49+F57+F53+F61+F62+F66</f>
        <v>0</v>
      </c>
      <c r="G48" s="27" t="s">
        <v>75</v>
      </c>
      <c r="H48" s="32">
        <f>H49+H57+H53+H61+H62+H66</f>
        <v>0</v>
      </c>
      <c r="I48" s="27" t="s">
        <v>75</v>
      </c>
      <c r="J48" s="32">
        <f>J49+J57+J53+J61+J62+J66</f>
        <v>0</v>
      </c>
      <c r="K48" s="27" t="s">
        <v>75</v>
      </c>
      <c r="L48" s="32">
        <f>L49+L57+L53+L61+L62+L66</f>
        <v>0</v>
      </c>
      <c r="M48" s="27" t="s">
        <v>75</v>
      </c>
      <c r="N48" s="32">
        <f>N49+N57+N53+N61+N62+N66</f>
        <v>0</v>
      </c>
      <c r="O48" s="27" t="s">
        <v>75</v>
      </c>
      <c r="P48" s="32">
        <f>P49+P57+P53+P61+P62+P66</f>
        <v>0</v>
      </c>
      <c r="Q48" s="27" t="s">
        <v>75</v>
      </c>
      <c r="R48" s="32">
        <f>R49+R57+R53+R61+R62+R66</f>
        <v>0</v>
      </c>
      <c r="S48" s="30" t="s">
        <v>75</v>
      </c>
      <c r="T48" s="32">
        <f t="shared" si="80"/>
        <v>0</v>
      </c>
      <c r="U48" s="64"/>
    </row>
    <row r="49" spans="1:22" s="74" customFormat="1" ht="24" customHeight="1">
      <c r="A49" s="67" t="s">
        <v>111</v>
      </c>
      <c r="B49" s="68" t="s">
        <v>98</v>
      </c>
      <c r="C49" s="69" t="s">
        <v>75</v>
      </c>
      <c r="D49" s="69" t="s">
        <v>75</v>
      </c>
      <c r="E49" s="28">
        <f t="shared" ref="E49:R49" si="84">E50+E51+E52</f>
        <v>220.00000000000003</v>
      </c>
      <c r="F49" s="31">
        <f t="shared" si="84"/>
        <v>0</v>
      </c>
      <c r="G49" s="28">
        <f t="shared" si="84"/>
        <v>0</v>
      </c>
      <c r="H49" s="31">
        <f t="shared" si="84"/>
        <v>0</v>
      </c>
      <c r="I49" s="28">
        <f t="shared" si="84"/>
        <v>390</v>
      </c>
      <c r="J49" s="31">
        <f t="shared" si="84"/>
        <v>0</v>
      </c>
      <c r="K49" s="70">
        <f t="shared" si="84"/>
        <v>220.00000000000003</v>
      </c>
      <c r="L49" s="71">
        <f t="shared" si="84"/>
        <v>0</v>
      </c>
      <c r="M49" s="70">
        <f t="shared" si="84"/>
        <v>0</v>
      </c>
      <c r="N49" s="71">
        <f t="shared" si="84"/>
        <v>0</v>
      </c>
      <c r="O49" s="70">
        <f t="shared" si="84"/>
        <v>500</v>
      </c>
      <c r="P49" s="71">
        <f t="shared" si="84"/>
        <v>0</v>
      </c>
      <c r="Q49" s="70">
        <f t="shared" si="84"/>
        <v>0</v>
      </c>
      <c r="R49" s="71">
        <f t="shared" si="84"/>
        <v>0</v>
      </c>
      <c r="S49" s="72">
        <f>S50+S51+S52</f>
        <v>1330</v>
      </c>
      <c r="T49" s="71">
        <f t="shared" si="80"/>
        <v>0</v>
      </c>
      <c r="U49" s="73">
        <f t="shared" si="8"/>
        <v>-1330</v>
      </c>
    </row>
    <row r="50" spans="1:22" s="74" customFormat="1">
      <c r="A50" s="67" t="s">
        <v>128</v>
      </c>
      <c r="B50" s="75" t="s">
        <v>42</v>
      </c>
      <c r="C50" s="69" t="s">
        <v>74</v>
      </c>
      <c r="D50" s="76"/>
      <c r="E50" s="29">
        <f>E11+E26+E14+E17+E20</f>
        <v>0</v>
      </c>
      <c r="F50" s="31">
        <f t="shared" ref="F50:F52" si="85">$D50*E50</f>
        <v>0</v>
      </c>
      <c r="G50" s="29">
        <f>G11+G26+G14+G17+G20</f>
        <v>0</v>
      </c>
      <c r="H50" s="31">
        <f t="shared" ref="H50:H52" si="86">$D50*G50</f>
        <v>0</v>
      </c>
      <c r="I50" s="29">
        <f>I11+I26+I14+I17+I20</f>
        <v>221</v>
      </c>
      <c r="J50" s="31">
        <f t="shared" ref="J50:J52" si="87">$D50*I50</f>
        <v>0</v>
      </c>
      <c r="K50" s="72">
        <f>K11+K26+K14+K17+K20</f>
        <v>0</v>
      </c>
      <c r="L50" s="71">
        <f t="shared" ref="L50:L52" si="88">$D50*K50</f>
        <v>0</v>
      </c>
      <c r="M50" s="72">
        <f>M11+M26+M14+M17+M20</f>
        <v>0</v>
      </c>
      <c r="N50" s="71">
        <f t="shared" ref="N50:N52" si="89">$D50*M50</f>
        <v>0</v>
      </c>
      <c r="O50" s="72">
        <f>O11+O26+O14+O17+O20</f>
        <v>234</v>
      </c>
      <c r="P50" s="71">
        <f t="shared" ref="P50:P52" si="90">$D50*O50</f>
        <v>0</v>
      </c>
      <c r="Q50" s="72">
        <f>Q11+Q26+Q14+Q17+Q20</f>
        <v>0</v>
      </c>
      <c r="R50" s="71">
        <f t="shared" ref="R50:R52" si="91">$D50*Q50</f>
        <v>0</v>
      </c>
      <c r="S50" s="72">
        <f>+E50+G50+I50+K50+M50+O50+Q50</f>
        <v>455</v>
      </c>
      <c r="T50" s="71">
        <f t="shared" si="80"/>
        <v>0</v>
      </c>
      <c r="U50" s="73">
        <f t="shared" si="8"/>
        <v>-455</v>
      </c>
    </row>
    <row r="51" spans="1:22" s="74" customFormat="1">
      <c r="A51" s="67" t="s">
        <v>129</v>
      </c>
      <c r="B51" s="75" t="s">
        <v>43</v>
      </c>
      <c r="C51" s="69" t="s">
        <v>74</v>
      </c>
      <c r="D51" s="76"/>
      <c r="E51" s="29">
        <f>E23+E29</f>
        <v>0</v>
      </c>
      <c r="F51" s="31">
        <f t="shared" si="85"/>
        <v>0</v>
      </c>
      <c r="G51" s="29">
        <f>G23+G29</f>
        <v>0</v>
      </c>
      <c r="H51" s="31">
        <f t="shared" si="86"/>
        <v>0</v>
      </c>
      <c r="I51" s="29">
        <f t="shared" ref="I51:Q51" si="92">I23+I29</f>
        <v>169</v>
      </c>
      <c r="J51" s="31">
        <f t="shared" si="87"/>
        <v>0</v>
      </c>
      <c r="K51" s="72">
        <f t="shared" si="92"/>
        <v>0</v>
      </c>
      <c r="L51" s="71">
        <f t="shared" si="88"/>
        <v>0</v>
      </c>
      <c r="M51" s="72">
        <f t="shared" si="92"/>
        <v>0</v>
      </c>
      <c r="N51" s="71">
        <f t="shared" si="89"/>
        <v>0</v>
      </c>
      <c r="O51" s="72">
        <f t="shared" si="92"/>
        <v>156</v>
      </c>
      <c r="P51" s="71">
        <f t="shared" si="90"/>
        <v>0</v>
      </c>
      <c r="Q51" s="72">
        <f t="shared" si="92"/>
        <v>0</v>
      </c>
      <c r="R51" s="71">
        <f t="shared" si="91"/>
        <v>0</v>
      </c>
      <c r="S51" s="72">
        <f>+E51+G51+I51+K51+M51+O51+Q51</f>
        <v>325</v>
      </c>
      <c r="T51" s="71">
        <f t="shared" si="80"/>
        <v>0</v>
      </c>
      <c r="U51" s="73">
        <f t="shared" si="8"/>
        <v>-325</v>
      </c>
    </row>
    <row r="52" spans="1:22">
      <c r="A52" s="78" t="s">
        <v>130</v>
      </c>
      <c r="B52" s="20" t="s">
        <v>107</v>
      </c>
      <c r="C52" s="77" t="s">
        <v>74</v>
      </c>
      <c r="D52" s="57"/>
      <c r="E52" s="29">
        <f>E32</f>
        <v>220.00000000000003</v>
      </c>
      <c r="F52" s="31">
        <f t="shared" si="85"/>
        <v>0</v>
      </c>
      <c r="G52" s="29">
        <f>G32</f>
        <v>0</v>
      </c>
      <c r="H52" s="31">
        <f t="shared" si="86"/>
        <v>0</v>
      </c>
      <c r="I52" s="29">
        <f>I32</f>
        <v>0</v>
      </c>
      <c r="J52" s="31">
        <f t="shared" si="87"/>
        <v>0</v>
      </c>
      <c r="K52" s="29">
        <f>K32</f>
        <v>220.00000000000003</v>
      </c>
      <c r="L52" s="31">
        <f t="shared" si="88"/>
        <v>0</v>
      </c>
      <c r="M52" s="29">
        <f>M32</f>
        <v>0</v>
      </c>
      <c r="N52" s="31">
        <f t="shared" si="89"/>
        <v>0</v>
      </c>
      <c r="O52" s="29">
        <f>O32</f>
        <v>110.00000000000001</v>
      </c>
      <c r="P52" s="31">
        <f t="shared" si="90"/>
        <v>0</v>
      </c>
      <c r="Q52" s="29">
        <f>Q32</f>
        <v>0</v>
      </c>
      <c r="R52" s="31">
        <f t="shared" si="91"/>
        <v>0</v>
      </c>
      <c r="S52" s="29">
        <f>+E52+G52+I52+K52+M52+O52+Q52</f>
        <v>550.00000000000011</v>
      </c>
      <c r="T52" s="31">
        <f t="shared" si="80"/>
        <v>0</v>
      </c>
      <c r="U52" s="64">
        <f t="shared" si="8"/>
        <v>-550.00000000000011</v>
      </c>
    </row>
    <row r="53" spans="1:22" ht="26">
      <c r="A53" s="78" t="s">
        <v>112</v>
      </c>
      <c r="B53" s="39" t="s">
        <v>99</v>
      </c>
      <c r="C53" s="77" t="s">
        <v>75</v>
      </c>
      <c r="D53" s="77" t="s">
        <v>75</v>
      </c>
      <c r="E53" s="28">
        <f t="shared" ref="E53:R53" si="93">E54+E55+E56</f>
        <v>0</v>
      </c>
      <c r="F53" s="31">
        <f t="shared" si="93"/>
        <v>0</v>
      </c>
      <c r="G53" s="28">
        <f t="shared" si="93"/>
        <v>0</v>
      </c>
      <c r="H53" s="31">
        <f t="shared" si="93"/>
        <v>0</v>
      </c>
      <c r="I53" s="28">
        <f t="shared" si="93"/>
        <v>0</v>
      </c>
      <c r="J53" s="31">
        <f t="shared" si="93"/>
        <v>0</v>
      </c>
      <c r="K53" s="28">
        <f t="shared" si="93"/>
        <v>0</v>
      </c>
      <c r="L53" s="31">
        <f t="shared" si="93"/>
        <v>0</v>
      </c>
      <c r="M53" s="28">
        <f t="shared" si="93"/>
        <v>0</v>
      </c>
      <c r="N53" s="31">
        <f t="shared" si="93"/>
        <v>0</v>
      </c>
      <c r="O53" s="28">
        <f t="shared" si="93"/>
        <v>0</v>
      </c>
      <c r="P53" s="31">
        <f t="shared" si="93"/>
        <v>0</v>
      </c>
      <c r="Q53" s="28">
        <f t="shared" si="93"/>
        <v>0</v>
      </c>
      <c r="R53" s="31">
        <f t="shared" si="93"/>
        <v>0</v>
      </c>
      <c r="S53" s="29">
        <f>S54+S55+S56</f>
        <v>0</v>
      </c>
      <c r="T53" s="31">
        <f t="shared" si="80"/>
        <v>0</v>
      </c>
      <c r="U53" s="64">
        <f t="shared" si="8"/>
        <v>0</v>
      </c>
      <c r="V53" s="81"/>
    </row>
    <row r="54" spans="1:22">
      <c r="A54" s="78" t="s">
        <v>131</v>
      </c>
      <c r="B54" s="20" t="s">
        <v>42</v>
      </c>
      <c r="C54" s="77" t="s">
        <v>74</v>
      </c>
      <c r="D54" s="57"/>
      <c r="E54" s="29">
        <f>IF(E50&gt;0,0,E11+E14+E17+E20+E26)</f>
        <v>0</v>
      </c>
      <c r="F54" s="31">
        <f t="shared" ref="F54:F56" si="94">$D54*E54</f>
        <v>0</v>
      </c>
      <c r="G54" s="29">
        <f>IF(G50&gt;0,0,G11+G14+G17+G20+G26)</f>
        <v>0</v>
      </c>
      <c r="H54" s="31">
        <f t="shared" ref="H54:H56" si="95">$D54*G54</f>
        <v>0</v>
      </c>
      <c r="I54" s="29">
        <f>IF(I50&gt;0,0,I11+I14+I17+I20+I26)</f>
        <v>0</v>
      </c>
      <c r="J54" s="31">
        <f t="shared" ref="J54:J56" si="96">$D54*I54</f>
        <v>0</v>
      </c>
      <c r="K54" s="29">
        <f>IF(K50&gt;0,0,K11+K14+K17+K20+K26)</f>
        <v>0</v>
      </c>
      <c r="L54" s="31">
        <f t="shared" ref="L54:L56" si="97">$D54*K54</f>
        <v>0</v>
      </c>
      <c r="M54" s="29">
        <f>IF(M50&gt;0,0,M11+M14+M17+M20+M26)</f>
        <v>0</v>
      </c>
      <c r="N54" s="31">
        <f t="shared" ref="N54:N56" si="98">$D54*M54</f>
        <v>0</v>
      </c>
      <c r="O54" s="29">
        <f>IF(O50&gt;0,0,O11+O14+O17+O20+O26)</f>
        <v>0</v>
      </c>
      <c r="P54" s="31">
        <f t="shared" ref="P54:P56" si="99">$D54*O54</f>
        <v>0</v>
      </c>
      <c r="Q54" s="29">
        <f>IF(Q50&gt;0,0,Q11+Q14+Q17+Q20+Q26)</f>
        <v>0</v>
      </c>
      <c r="R54" s="31">
        <f t="shared" ref="R54:R56" si="100">$D54*Q54</f>
        <v>0</v>
      </c>
      <c r="S54" s="29">
        <f>+E54+G54+I54+K54+M54+O54+Q54</f>
        <v>0</v>
      </c>
      <c r="T54" s="31">
        <f t="shared" si="80"/>
        <v>0</v>
      </c>
      <c r="U54" s="64">
        <f t="shared" si="8"/>
        <v>0</v>
      </c>
      <c r="V54" s="81"/>
    </row>
    <row r="55" spans="1:22">
      <c r="A55" s="78" t="s">
        <v>132</v>
      </c>
      <c r="B55" s="20" t="s">
        <v>43</v>
      </c>
      <c r="C55" s="77" t="s">
        <v>74</v>
      </c>
      <c r="D55" s="57"/>
      <c r="E55" s="29">
        <f>IF(E51&gt;0,0,E23+E29)</f>
        <v>0</v>
      </c>
      <c r="F55" s="31">
        <f t="shared" si="94"/>
        <v>0</v>
      </c>
      <c r="G55" s="29">
        <f>IF(G51&gt;0,0,G23+G29)</f>
        <v>0</v>
      </c>
      <c r="H55" s="31">
        <f t="shared" si="95"/>
        <v>0</v>
      </c>
      <c r="I55" s="29">
        <f>IF(I51&gt;0,0,I23+I29)</f>
        <v>0</v>
      </c>
      <c r="J55" s="31">
        <f t="shared" si="96"/>
        <v>0</v>
      </c>
      <c r="K55" s="29">
        <f>IF(K51&gt;0,0,K23+K29)</f>
        <v>0</v>
      </c>
      <c r="L55" s="31">
        <f t="shared" si="97"/>
        <v>0</v>
      </c>
      <c r="M55" s="29">
        <f>IF(M51&gt;0,0,M23+M29)</f>
        <v>0</v>
      </c>
      <c r="N55" s="31">
        <f t="shared" si="98"/>
        <v>0</v>
      </c>
      <c r="O55" s="29">
        <f>IF(O51&gt;0,0,O23+O29)</f>
        <v>0</v>
      </c>
      <c r="P55" s="31">
        <f t="shared" si="99"/>
        <v>0</v>
      </c>
      <c r="Q55" s="29">
        <f>IF(Q51&gt;0,0,Q23+Q29)</f>
        <v>0</v>
      </c>
      <c r="R55" s="31">
        <f t="shared" si="100"/>
        <v>0</v>
      </c>
      <c r="S55" s="29">
        <f>+E55+G55+I55+K55+M55+O55+Q55</f>
        <v>0</v>
      </c>
      <c r="T55" s="31">
        <f t="shared" si="80"/>
        <v>0</v>
      </c>
      <c r="U55" s="64">
        <f t="shared" si="8"/>
        <v>0</v>
      </c>
      <c r="V55" s="81"/>
    </row>
    <row r="56" spans="1:22">
      <c r="A56" s="78" t="s">
        <v>133</v>
      </c>
      <c r="B56" s="20" t="s">
        <v>107</v>
      </c>
      <c r="C56" s="77" t="s">
        <v>74</v>
      </c>
      <c r="D56" s="57"/>
      <c r="E56" s="29">
        <f>IF(E52&gt;0,0,E32)</f>
        <v>0</v>
      </c>
      <c r="F56" s="31">
        <f t="shared" si="94"/>
        <v>0</v>
      </c>
      <c r="G56" s="29">
        <f>IF(G52&gt;0,0,G32)</f>
        <v>0</v>
      </c>
      <c r="H56" s="31">
        <f t="shared" si="95"/>
        <v>0</v>
      </c>
      <c r="I56" s="29">
        <f>IF(I52&gt;0,0,I32)</f>
        <v>0</v>
      </c>
      <c r="J56" s="31">
        <f t="shared" si="96"/>
        <v>0</v>
      </c>
      <c r="K56" s="29">
        <f>IF(K52&gt;0,0,K32)</f>
        <v>0</v>
      </c>
      <c r="L56" s="31">
        <f t="shared" si="97"/>
        <v>0</v>
      </c>
      <c r="M56" s="29">
        <f>IF(M52&gt;0,0,M32)</f>
        <v>0</v>
      </c>
      <c r="N56" s="31">
        <f t="shared" si="98"/>
        <v>0</v>
      </c>
      <c r="O56" s="29">
        <f>IF(O52&gt;0,0,O32)</f>
        <v>0</v>
      </c>
      <c r="P56" s="31">
        <f t="shared" si="99"/>
        <v>0</v>
      </c>
      <c r="Q56" s="29">
        <f>IF(Q52&gt;0,0,Q32)</f>
        <v>0</v>
      </c>
      <c r="R56" s="31">
        <f t="shared" si="100"/>
        <v>0</v>
      </c>
      <c r="S56" s="29">
        <f>+E56+G56+I56+K56+M56+O56+Q56</f>
        <v>0</v>
      </c>
      <c r="T56" s="31">
        <f t="shared" si="80"/>
        <v>0</v>
      </c>
      <c r="U56" s="64">
        <f t="shared" si="8"/>
        <v>0</v>
      </c>
      <c r="V56" s="81"/>
    </row>
    <row r="57" spans="1:22" ht="26">
      <c r="A57" s="78" t="s">
        <v>113</v>
      </c>
      <c r="B57" s="39" t="s">
        <v>100</v>
      </c>
      <c r="C57" s="77" t="s">
        <v>75</v>
      </c>
      <c r="D57" s="77" t="s">
        <v>75</v>
      </c>
      <c r="E57" s="28">
        <f t="shared" ref="E57:R57" si="101">E58+E59+E60</f>
        <v>200</v>
      </c>
      <c r="F57" s="31">
        <f t="shared" si="101"/>
        <v>0</v>
      </c>
      <c r="G57" s="28">
        <f t="shared" si="101"/>
        <v>0</v>
      </c>
      <c r="H57" s="31">
        <f t="shared" si="101"/>
        <v>0</v>
      </c>
      <c r="I57" s="28">
        <f t="shared" si="101"/>
        <v>320</v>
      </c>
      <c r="J57" s="31">
        <f t="shared" si="101"/>
        <v>0</v>
      </c>
      <c r="K57" s="28">
        <f t="shared" si="101"/>
        <v>200</v>
      </c>
      <c r="L57" s="31">
        <f t="shared" si="101"/>
        <v>0</v>
      </c>
      <c r="M57" s="28">
        <f t="shared" si="101"/>
        <v>0</v>
      </c>
      <c r="N57" s="31">
        <f t="shared" si="101"/>
        <v>0</v>
      </c>
      <c r="O57" s="28">
        <f t="shared" si="101"/>
        <v>420</v>
      </c>
      <c r="P57" s="31">
        <f t="shared" si="101"/>
        <v>0</v>
      </c>
      <c r="Q57" s="28">
        <f t="shared" si="101"/>
        <v>0</v>
      </c>
      <c r="R57" s="31">
        <f t="shared" si="101"/>
        <v>0</v>
      </c>
      <c r="S57" s="29">
        <f>S58+S59+S60</f>
        <v>1140</v>
      </c>
      <c r="T57" s="31">
        <f t="shared" si="80"/>
        <v>0</v>
      </c>
      <c r="U57" s="64">
        <f t="shared" si="8"/>
        <v>-1140</v>
      </c>
    </row>
    <row r="58" spans="1:22">
      <c r="A58" s="78" t="s">
        <v>134</v>
      </c>
      <c r="B58" s="20" t="s">
        <v>42</v>
      </c>
      <c r="C58" s="77" t="s">
        <v>74</v>
      </c>
      <c r="D58" s="57"/>
      <c r="E58" s="28">
        <f>E12+E27+E36+E37+E15+E18+E21</f>
        <v>0</v>
      </c>
      <c r="F58" s="31">
        <f t="shared" ref="F58:F59" si="102">$D58*E58</f>
        <v>0</v>
      </c>
      <c r="G58" s="28">
        <f>G12+G27+G36+G37+G15+G18+G21</f>
        <v>0</v>
      </c>
      <c r="H58" s="31">
        <f t="shared" ref="H58:H59" si="103">$D58*G58</f>
        <v>0</v>
      </c>
      <c r="I58" s="28">
        <f>I12+I27+I36+I37+I15+I18+I21</f>
        <v>190</v>
      </c>
      <c r="J58" s="31">
        <f t="shared" ref="J58:J59" si="104">$D58*I58</f>
        <v>0</v>
      </c>
      <c r="K58" s="28">
        <f>K12+K27+K36+K37+K15+K18+K21</f>
        <v>0</v>
      </c>
      <c r="L58" s="31">
        <f t="shared" ref="L58:R61" si="105">$D58*K58</f>
        <v>0</v>
      </c>
      <c r="M58" s="28">
        <f>M12+M27+M36+M37+M15+M18+M21</f>
        <v>0</v>
      </c>
      <c r="N58" s="31">
        <f t="shared" ref="N58:N59" si="106">$D58*M58</f>
        <v>0</v>
      </c>
      <c r="O58" s="28">
        <f>O12+O27+O36+O37+O15+O18+O21</f>
        <v>200</v>
      </c>
      <c r="P58" s="31">
        <f t="shared" ref="P58:P59" si="107">$D58*O58</f>
        <v>0</v>
      </c>
      <c r="Q58" s="28">
        <f>Q12+Q27+Q36+Q37+Q15+Q18+Q21</f>
        <v>0</v>
      </c>
      <c r="R58" s="31">
        <f t="shared" ref="R58:R59" si="108">$D58*Q58</f>
        <v>0</v>
      </c>
      <c r="S58" s="29">
        <f>+E58+G58+I58+K58+M58+O58+Q58</f>
        <v>390</v>
      </c>
      <c r="T58" s="31">
        <f t="shared" si="80"/>
        <v>0</v>
      </c>
      <c r="U58" s="64">
        <f t="shared" si="8"/>
        <v>-390</v>
      </c>
    </row>
    <row r="59" spans="1:22">
      <c r="A59" s="37" t="s">
        <v>135</v>
      </c>
      <c r="B59" s="20" t="s">
        <v>43</v>
      </c>
      <c r="C59" s="77" t="s">
        <v>74</v>
      </c>
      <c r="D59" s="57"/>
      <c r="E59" s="29">
        <f>E24+E30</f>
        <v>0</v>
      </c>
      <c r="F59" s="31">
        <f t="shared" si="102"/>
        <v>0</v>
      </c>
      <c r="G59" s="29">
        <f>G24+G30</f>
        <v>0</v>
      </c>
      <c r="H59" s="31">
        <f t="shared" si="103"/>
        <v>0</v>
      </c>
      <c r="I59" s="29">
        <f>I24+I30</f>
        <v>130</v>
      </c>
      <c r="J59" s="31">
        <f t="shared" si="104"/>
        <v>0</v>
      </c>
      <c r="K59" s="29">
        <f>K24+K30</f>
        <v>0</v>
      </c>
      <c r="L59" s="31">
        <f t="shared" si="105"/>
        <v>0</v>
      </c>
      <c r="M59" s="29">
        <f>M24+M30</f>
        <v>0</v>
      </c>
      <c r="N59" s="31">
        <f t="shared" si="106"/>
        <v>0</v>
      </c>
      <c r="O59" s="29">
        <f>O24+O30</f>
        <v>120</v>
      </c>
      <c r="P59" s="31">
        <f t="shared" si="107"/>
        <v>0</v>
      </c>
      <c r="Q59" s="29">
        <f>Q24+Q30</f>
        <v>0</v>
      </c>
      <c r="R59" s="31">
        <f t="shared" si="108"/>
        <v>0</v>
      </c>
      <c r="S59" s="29">
        <f>+E59+G59+I59+K59+M59+O59+Q59</f>
        <v>250</v>
      </c>
      <c r="T59" s="31">
        <f t="shared" si="80"/>
        <v>0</v>
      </c>
      <c r="U59" s="64">
        <f t="shared" si="8"/>
        <v>-250</v>
      </c>
    </row>
    <row r="60" spans="1:22">
      <c r="A60" s="37" t="s">
        <v>136</v>
      </c>
      <c r="B60" s="20" t="s">
        <v>107</v>
      </c>
      <c r="C60" s="77" t="s">
        <v>74</v>
      </c>
      <c r="D60" s="57"/>
      <c r="E60" s="29">
        <f>E33</f>
        <v>200</v>
      </c>
      <c r="F60" s="31">
        <f t="shared" ref="F60:J61" si="109">$D60*E60</f>
        <v>0</v>
      </c>
      <c r="G60" s="29">
        <f>G33</f>
        <v>0</v>
      </c>
      <c r="H60" s="31">
        <f t="shared" si="109"/>
        <v>0</v>
      </c>
      <c r="I60" s="29">
        <f>I33</f>
        <v>0</v>
      </c>
      <c r="J60" s="31">
        <f t="shared" si="109"/>
        <v>0</v>
      </c>
      <c r="K60" s="29">
        <f>K33</f>
        <v>200</v>
      </c>
      <c r="L60" s="31">
        <f t="shared" si="105"/>
        <v>0</v>
      </c>
      <c r="M60" s="29">
        <f>M33</f>
        <v>0</v>
      </c>
      <c r="N60" s="31">
        <f t="shared" si="105"/>
        <v>0</v>
      </c>
      <c r="O60" s="29">
        <f>O33</f>
        <v>100</v>
      </c>
      <c r="P60" s="31">
        <f t="shared" si="105"/>
        <v>0</v>
      </c>
      <c r="Q60" s="29">
        <f>Q33</f>
        <v>0</v>
      </c>
      <c r="R60" s="31">
        <f t="shared" si="105"/>
        <v>0</v>
      </c>
      <c r="S60" s="29">
        <f>+E60+G60+I60+K60+M60+O60+Q60</f>
        <v>500</v>
      </c>
      <c r="T60" s="31">
        <f t="shared" si="80"/>
        <v>0</v>
      </c>
      <c r="U60" s="64">
        <f t="shared" si="8"/>
        <v>-500</v>
      </c>
    </row>
    <row r="61" spans="1:22" ht="26">
      <c r="A61" s="37" t="s">
        <v>137</v>
      </c>
      <c r="B61" s="38" t="s">
        <v>106</v>
      </c>
      <c r="C61" s="77" t="s">
        <v>10</v>
      </c>
      <c r="D61" s="57"/>
      <c r="E61" s="29">
        <f>E47</f>
        <v>20</v>
      </c>
      <c r="F61" s="31">
        <f t="shared" si="109"/>
        <v>0</v>
      </c>
      <c r="G61" s="29">
        <f>G47</f>
        <v>0</v>
      </c>
      <c r="H61" s="31">
        <f t="shared" si="109"/>
        <v>0</v>
      </c>
      <c r="I61" s="29">
        <f>I47</f>
        <v>20</v>
      </c>
      <c r="J61" s="31">
        <f t="shared" si="109"/>
        <v>0</v>
      </c>
      <c r="K61" s="29">
        <f>K47</f>
        <v>0</v>
      </c>
      <c r="L61" s="31">
        <f t="shared" si="105"/>
        <v>0</v>
      </c>
      <c r="M61" s="29">
        <f>M47</f>
        <v>20</v>
      </c>
      <c r="N61" s="31">
        <f t="shared" si="105"/>
        <v>0</v>
      </c>
      <c r="O61" s="29">
        <f>O47</f>
        <v>0</v>
      </c>
      <c r="P61" s="31">
        <f t="shared" si="105"/>
        <v>0</v>
      </c>
      <c r="Q61" s="29">
        <f>Q47</f>
        <v>19</v>
      </c>
      <c r="R61" s="31">
        <f t="shared" si="105"/>
        <v>0</v>
      </c>
      <c r="S61" s="29">
        <f>+E61+G61+I61+K61+M61+O61+Q61</f>
        <v>79</v>
      </c>
      <c r="T61" s="31">
        <f t="shared" si="80"/>
        <v>0</v>
      </c>
      <c r="U61" s="64">
        <f t="shared" si="8"/>
        <v>-79</v>
      </c>
    </row>
    <row r="62" spans="1:22" ht="26">
      <c r="A62" s="78" t="s">
        <v>138</v>
      </c>
      <c r="B62" s="39" t="s">
        <v>101</v>
      </c>
      <c r="C62" s="77" t="s">
        <v>75</v>
      </c>
      <c r="D62" s="77" t="s">
        <v>75</v>
      </c>
      <c r="E62" s="28">
        <f t="shared" ref="E62:R62" si="110">E63+E64+E65</f>
        <v>0</v>
      </c>
      <c r="F62" s="31">
        <f t="shared" si="110"/>
        <v>0</v>
      </c>
      <c r="G62" s="28">
        <f t="shared" si="110"/>
        <v>0</v>
      </c>
      <c r="H62" s="31">
        <f t="shared" si="110"/>
        <v>0</v>
      </c>
      <c r="I62" s="28">
        <f t="shared" si="110"/>
        <v>0</v>
      </c>
      <c r="J62" s="31">
        <f t="shared" si="110"/>
        <v>0</v>
      </c>
      <c r="K62" s="28">
        <f t="shared" si="110"/>
        <v>0</v>
      </c>
      <c r="L62" s="31">
        <f t="shared" si="110"/>
        <v>0</v>
      </c>
      <c r="M62" s="28">
        <f t="shared" si="110"/>
        <v>0</v>
      </c>
      <c r="N62" s="31">
        <f t="shared" si="110"/>
        <v>0</v>
      </c>
      <c r="O62" s="28">
        <f t="shared" si="110"/>
        <v>0</v>
      </c>
      <c r="P62" s="31">
        <f t="shared" si="110"/>
        <v>0</v>
      </c>
      <c r="Q62" s="28">
        <f t="shared" si="110"/>
        <v>0</v>
      </c>
      <c r="R62" s="31">
        <f t="shared" si="110"/>
        <v>0</v>
      </c>
      <c r="S62" s="29">
        <f>S63+S64+S65</f>
        <v>0</v>
      </c>
      <c r="T62" s="31">
        <f t="shared" si="80"/>
        <v>0</v>
      </c>
      <c r="U62" s="64">
        <f t="shared" si="8"/>
        <v>0</v>
      </c>
      <c r="V62" s="81"/>
    </row>
    <row r="63" spans="1:22">
      <c r="A63" s="78" t="s">
        <v>139</v>
      </c>
      <c r="B63" s="20" t="s">
        <v>42</v>
      </c>
      <c r="C63" s="77" t="s">
        <v>74</v>
      </c>
      <c r="D63" s="57"/>
      <c r="E63" s="28">
        <f>IF(E58&gt;0,0,E12+E15+E18+E21+E27+E36+E37)</f>
        <v>0</v>
      </c>
      <c r="F63" s="31">
        <f t="shared" ref="F63:F65" si="111">$D63*E63</f>
        <v>0</v>
      </c>
      <c r="G63" s="28">
        <f>IF(G58&gt;0,0,G12+G15+G18+G21+G27+G36+G37)</f>
        <v>0</v>
      </c>
      <c r="H63" s="31">
        <f t="shared" ref="H63:H65" si="112">$D63*G63</f>
        <v>0</v>
      </c>
      <c r="I63" s="28">
        <f>IF(I58&gt;0,0,I12+I15+I18+I21+I27+I36+I37)</f>
        <v>0</v>
      </c>
      <c r="J63" s="31">
        <f t="shared" ref="J63:J65" si="113">$D63*I63</f>
        <v>0</v>
      </c>
      <c r="K63" s="28">
        <f>IF(K58&gt;0,0,K12+K15+K18+K21+K27+K36+K37)</f>
        <v>0</v>
      </c>
      <c r="L63" s="31">
        <f t="shared" ref="L63:R66" si="114">$D63*K63</f>
        <v>0</v>
      </c>
      <c r="M63" s="28">
        <f>IF(M58&gt;0,0,M12+M15+M18+M21+M27+M36+M37)</f>
        <v>0</v>
      </c>
      <c r="N63" s="31">
        <f t="shared" ref="N63:N65" si="115">$D63*M63</f>
        <v>0</v>
      </c>
      <c r="O63" s="28">
        <f>IF(O58&gt;0,0,O12+O15+O18+O21+O27+O36+O37)</f>
        <v>0</v>
      </c>
      <c r="P63" s="31">
        <f t="shared" ref="P63:P65" si="116">$D63*O63</f>
        <v>0</v>
      </c>
      <c r="Q63" s="28">
        <f>IF(Q58&gt;0,0,Q12+Q15+Q18+Q21+Q27+Q36+Q37)</f>
        <v>0</v>
      </c>
      <c r="R63" s="31">
        <f t="shared" ref="R63:R65" si="117">$D63*Q63</f>
        <v>0</v>
      </c>
      <c r="S63" s="29">
        <f>+E63+G63+I63+K63+M63+O63+Q63</f>
        <v>0</v>
      </c>
      <c r="T63" s="31">
        <f t="shared" si="80"/>
        <v>0</v>
      </c>
      <c r="U63" s="64">
        <f t="shared" si="8"/>
        <v>0</v>
      </c>
      <c r="V63" s="81"/>
    </row>
    <row r="64" spans="1:22">
      <c r="A64" s="37" t="s">
        <v>140</v>
      </c>
      <c r="B64" s="20" t="s">
        <v>43</v>
      </c>
      <c r="C64" s="77" t="s">
        <v>74</v>
      </c>
      <c r="D64" s="57"/>
      <c r="E64" s="29">
        <f>IF(E59&gt;0,0,E24+E30)</f>
        <v>0</v>
      </c>
      <c r="F64" s="31">
        <f t="shared" si="111"/>
        <v>0</v>
      </c>
      <c r="G64" s="29">
        <f>IF(G59&gt;0,0,G24+G30)</f>
        <v>0</v>
      </c>
      <c r="H64" s="31">
        <f t="shared" si="112"/>
        <v>0</v>
      </c>
      <c r="I64" s="29">
        <f>IF(I59&gt;0,0,I24+I30)</f>
        <v>0</v>
      </c>
      <c r="J64" s="31">
        <f t="shared" si="113"/>
        <v>0</v>
      </c>
      <c r="K64" s="29">
        <f>IF(K59&gt;0,0,K24+K30)</f>
        <v>0</v>
      </c>
      <c r="L64" s="31">
        <f t="shared" si="114"/>
        <v>0</v>
      </c>
      <c r="M64" s="29">
        <f>IF(M59&gt;0,0,M24+M30)</f>
        <v>0</v>
      </c>
      <c r="N64" s="31">
        <f t="shared" si="115"/>
        <v>0</v>
      </c>
      <c r="O64" s="29">
        <f>IF(O59&gt;0,0,O24+O30)</f>
        <v>0</v>
      </c>
      <c r="P64" s="31">
        <f t="shared" si="116"/>
        <v>0</v>
      </c>
      <c r="Q64" s="29">
        <f>IF(Q59&gt;0,0,Q24+Q30)</f>
        <v>0</v>
      </c>
      <c r="R64" s="31">
        <f t="shared" si="117"/>
        <v>0</v>
      </c>
      <c r="S64" s="29">
        <f>+E64+G64+I64+K64+M64+O64+Q64</f>
        <v>0</v>
      </c>
      <c r="T64" s="31">
        <f t="shared" si="80"/>
        <v>0</v>
      </c>
      <c r="U64" s="64">
        <f t="shared" si="8"/>
        <v>0</v>
      </c>
      <c r="V64" s="81"/>
    </row>
    <row r="65" spans="1:22">
      <c r="A65" s="37" t="s">
        <v>141</v>
      </c>
      <c r="B65" s="20" t="s">
        <v>107</v>
      </c>
      <c r="C65" s="77" t="s">
        <v>74</v>
      </c>
      <c r="D65" s="57"/>
      <c r="E65" s="29">
        <f>IF(E60&gt;0,0,E33)</f>
        <v>0</v>
      </c>
      <c r="F65" s="31">
        <f t="shared" si="111"/>
        <v>0</v>
      </c>
      <c r="G65" s="29">
        <f>IF(G60&gt;0,0,G33)</f>
        <v>0</v>
      </c>
      <c r="H65" s="31">
        <f t="shared" si="112"/>
        <v>0</v>
      </c>
      <c r="I65" s="29">
        <f>IF(I60&gt;0,0,I33)</f>
        <v>0</v>
      </c>
      <c r="J65" s="31">
        <f t="shared" si="113"/>
        <v>0</v>
      </c>
      <c r="K65" s="29">
        <f>IF(K60&gt;0,0,K33)</f>
        <v>0</v>
      </c>
      <c r="L65" s="31">
        <f t="shared" si="114"/>
        <v>0</v>
      </c>
      <c r="M65" s="29">
        <f>IF(M60&gt;0,0,M33)</f>
        <v>0</v>
      </c>
      <c r="N65" s="31">
        <f t="shared" si="115"/>
        <v>0</v>
      </c>
      <c r="O65" s="29">
        <f>IF(O60&gt;0,0,O33)</f>
        <v>0</v>
      </c>
      <c r="P65" s="31">
        <f t="shared" si="116"/>
        <v>0</v>
      </c>
      <c r="Q65" s="29">
        <f>IF(Q60&gt;0,0,Q33)</f>
        <v>0</v>
      </c>
      <c r="R65" s="31">
        <f t="shared" si="117"/>
        <v>0</v>
      </c>
      <c r="S65" s="29">
        <f>+E65+G65+I65+K65+M65+O65+Q65</f>
        <v>0</v>
      </c>
      <c r="T65" s="31">
        <f t="shared" si="80"/>
        <v>0</v>
      </c>
      <c r="U65" s="64">
        <f t="shared" si="8"/>
        <v>0</v>
      </c>
      <c r="V65" s="81"/>
    </row>
    <row r="66" spans="1:22" ht="26">
      <c r="A66" s="37" t="s">
        <v>142</v>
      </c>
      <c r="B66" s="38" t="s">
        <v>105</v>
      </c>
      <c r="C66" s="77" t="s">
        <v>10</v>
      </c>
      <c r="D66" s="57"/>
      <c r="E66" s="29">
        <f>IF(E61&gt;0,0,E47)</f>
        <v>0</v>
      </c>
      <c r="F66" s="31">
        <f t="shared" ref="F66:J66" si="118">$D66*E66</f>
        <v>0</v>
      </c>
      <c r="G66" s="29">
        <f>IF(G61&gt;0,0,G47)</f>
        <v>0</v>
      </c>
      <c r="H66" s="31">
        <f t="shared" si="118"/>
        <v>0</v>
      </c>
      <c r="I66" s="29">
        <f>IF(I61&gt;0,0,I47)</f>
        <v>0</v>
      </c>
      <c r="J66" s="31">
        <f t="shared" si="118"/>
        <v>0</v>
      </c>
      <c r="K66" s="29">
        <f>IF(K61&gt;0,0,K47)</f>
        <v>0</v>
      </c>
      <c r="L66" s="31">
        <f t="shared" si="114"/>
        <v>0</v>
      </c>
      <c r="M66" s="29">
        <f>IF(M61&gt;0,0,M47)</f>
        <v>0</v>
      </c>
      <c r="N66" s="31">
        <f t="shared" si="114"/>
        <v>0</v>
      </c>
      <c r="O66" s="29">
        <f>IF(O61&gt;0,0,O47)</f>
        <v>0</v>
      </c>
      <c r="P66" s="31">
        <f t="shared" si="114"/>
        <v>0</v>
      </c>
      <c r="Q66" s="29">
        <f>IF(Q61&gt;0,0,Q47)</f>
        <v>0</v>
      </c>
      <c r="R66" s="31">
        <f t="shared" si="114"/>
        <v>0</v>
      </c>
      <c r="S66" s="29">
        <f>+E66+G66+I66+K66+M66+O66+Q66</f>
        <v>0</v>
      </c>
      <c r="T66" s="31">
        <f t="shared" si="80"/>
        <v>0</v>
      </c>
      <c r="U66" s="64">
        <f t="shared" si="8"/>
        <v>0</v>
      </c>
      <c r="V66" s="81"/>
    </row>
    <row r="67" spans="1:22" s="16" customFormat="1" ht="83.25" customHeight="1">
      <c r="A67" s="40" t="s">
        <v>52</v>
      </c>
      <c r="B67" s="39" t="s">
        <v>102</v>
      </c>
      <c r="C67" s="11" t="s">
        <v>47</v>
      </c>
      <c r="D67" s="58"/>
      <c r="E67" s="30">
        <v>0</v>
      </c>
      <c r="F67" s="32">
        <f>$D67*E67</f>
        <v>0</v>
      </c>
      <c r="G67" s="30">
        <v>0</v>
      </c>
      <c r="H67" s="32">
        <f>$D67*G67</f>
        <v>0</v>
      </c>
      <c r="I67" s="30">
        <f>11*I8</f>
        <v>341</v>
      </c>
      <c r="J67" s="32">
        <f>$D67*I67</f>
        <v>0</v>
      </c>
      <c r="K67" s="30">
        <v>0</v>
      </c>
      <c r="L67" s="32">
        <f>$D67*K67</f>
        <v>0</v>
      </c>
      <c r="M67" s="55">
        <f>9*M8</f>
        <v>279</v>
      </c>
      <c r="N67" s="32">
        <f>$D67*M67</f>
        <v>0</v>
      </c>
      <c r="O67" s="30">
        <v>0</v>
      </c>
      <c r="P67" s="32">
        <f>$D67*O67</f>
        <v>0</v>
      </c>
      <c r="Q67" s="30">
        <f>7*Q8</f>
        <v>217</v>
      </c>
      <c r="R67" s="32">
        <f>$D67*Q67</f>
        <v>0</v>
      </c>
      <c r="S67" s="30">
        <f>+E67+G67+I67+K67+M67+O67+Q67</f>
        <v>837</v>
      </c>
      <c r="T67" s="32">
        <f t="shared" si="80"/>
        <v>0</v>
      </c>
      <c r="U67" s="64">
        <f t="shared" si="8"/>
        <v>-837</v>
      </c>
    </row>
    <row r="68" spans="1:22">
      <c r="A68" s="41" t="s">
        <v>108</v>
      </c>
      <c r="B68" s="44" t="s">
        <v>78</v>
      </c>
      <c r="C68" s="27" t="s">
        <v>79</v>
      </c>
      <c r="D68" s="31" t="s">
        <v>75</v>
      </c>
      <c r="E68" s="31" t="s">
        <v>75</v>
      </c>
      <c r="F68" s="32">
        <f>F11+F14+F17+F20+F23+F26+F29+F35+F38+F48+F67+F32</f>
        <v>0</v>
      </c>
      <c r="G68" s="31" t="s">
        <v>75</v>
      </c>
      <c r="H68" s="32">
        <f>H11+H14+H17+H20+H23+H26+H29+H35+H38+H48+H67+H32</f>
        <v>0</v>
      </c>
      <c r="I68" s="31" t="s">
        <v>75</v>
      </c>
      <c r="J68" s="32">
        <f>J11+J14+J17+J20+J23+J26+J29+J35+J38+J48+J67+J32</f>
        <v>0</v>
      </c>
      <c r="K68" s="31" t="s">
        <v>75</v>
      </c>
      <c r="L68" s="32">
        <f>L11+L14+L17+L20+L23+L26+L29+L35+L38+L48+L67+L32</f>
        <v>0</v>
      </c>
      <c r="M68" s="31" t="s">
        <v>75</v>
      </c>
      <c r="N68" s="32">
        <f>N11+N14+N17+N20+N23+N26+N29+N35+N38+N48+N67+N32</f>
        <v>0</v>
      </c>
      <c r="O68" s="31" t="s">
        <v>75</v>
      </c>
      <c r="P68" s="32">
        <f>P11+P14+P17+P20+P23+P26+P29+P35+P38+P48+P67+P32</f>
        <v>0</v>
      </c>
      <c r="Q68" s="31" t="s">
        <v>75</v>
      </c>
      <c r="R68" s="32">
        <f>R11+R14+R17+R20+R23+R26+R29+R35+R38+R48+R67+R32</f>
        <v>0</v>
      </c>
      <c r="S68" s="32" t="s">
        <v>75</v>
      </c>
      <c r="T68" s="32">
        <f>T11+T14+T17+T20+T23+T26+T29+T35+T38+T48+T67+T32</f>
        <v>0</v>
      </c>
    </row>
    <row r="69" spans="1:22">
      <c r="A69" s="41" t="s">
        <v>124</v>
      </c>
      <c r="B69" s="44" t="s">
        <v>269</v>
      </c>
      <c r="C69" s="27" t="s">
        <v>79</v>
      </c>
      <c r="D69" s="31" t="s">
        <v>75</v>
      </c>
      <c r="E69" s="31" t="s">
        <v>75</v>
      </c>
      <c r="F69" s="32">
        <f>F68*0.22</f>
        <v>0</v>
      </c>
      <c r="G69" s="31" t="s">
        <v>75</v>
      </c>
      <c r="H69" s="32">
        <f>H68*0.22</f>
        <v>0</v>
      </c>
      <c r="I69" s="31" t="s">
        <v>75</v>
      </c>
      <c r="J69" s="32">
        <f>J68*0.22</f>
        <v>0</v>
      </c>
      <c r="K69" s="31" t="s">
        <v>75</v>
      </c>
      <c r="L69" s="32">
        <f>L68*0.22</f>
        <v>0</v>
      </c>
      <c r="M69" s="31" t="s">
        <v>75</v>
      </c>
      <c r="N69" s="32">
        <f>N68*0.22</f>
        <v>0</v>
      </c>
      <c r="O69" s="31" t="s">
        <v>75</v>
      </c>
      <c r="P69" s="32">
        <f>P68*0.22</f>
        <v>0</v>
      </c>
      <c r="Q69" s="31" t="s">
        <v>75</v>
      </c>
      <c r="R69" s="32">
        <f>R68*0.22</f>
        <v>0</v>
      </c>
      <c r="S69" s="32" t="s">
        <v>75</v>
      </c>
      <c r="T69" s="32">
        <f>T68*0.22</f>
        <v>0</v>
      </c>
      <c r="U69" s="63"/>
    </row>
    <row r="70" spans="1:22">
      <c r="A70" s="41" t="s">
        <v>114</v>
      </c>
      <c r="B70" s="44" t="s">
        <v>80</v>
      </c>
      <c r="C70" s="27" t="s">
        <v>79</v>
      </c>
      <c r="D70" s="31" t="s">
        <v>75</v>
      </c>
      <c r="E70" s="31" t="s">
        <v>75</v>
      </c>
      <c r="F70" s="32">
        <f>F68+F69</f>
        <v>0</v>
      </c>
      <c r="G70" s="31" t="s">
        <v>75</v>
      </c>
      <c r="H70" s="32">
        <f>H68+H69</f>
        <v>0</v>
      </c>
      <c r="I70" s="31" t="s">
        <v>75</v>
      </c>
      <c r="J70" s="32">
        <f>J68+J69</f>
        <v>0</v>
      </c>
      <c r="K70" s="31" t="s">
        <v>75</v>
      </c>
      <c r="L70" s="32">
        <f>L68+L69</f>
        <v>0</v>
      </c>
      <c r="M70" s="31" t="s">
        <v>75</v>
      </c>
      <c r="N70" s="32">
        <f>N68+N69</f>
        <v>0</v>
      </c>
      <c r="O70" s="31" t="s">
        <v>75</v>
      </c>
      <c r="P70" s="32">
        <f>P68+P69</f>
        <v>0</v>
      </c>
      <c r="Q70" s="31" t="s">
        <v>75</v>
      </c>
      <c r="R70" s="32">
        <f>R68+R69</f>
        <v>0</v>
      </c>
      <c r="S70" s="32" t="s">
        <v>75</v>
      </c>
      <c r="T70" s="32">
        <f>T68+T69</f>
        <v>0</v>
      </c>
    </row>
    <row r="71" spans="1:22" s="16" customFormat="1" ht="13.5">
      <c r="A71" s="99" t="s">
        <v>95</v>
      </c>
      <c r="B71" s="100"/>
      <c r="C71" s="100"/>
      <c r="D71" s="100"/>
      <c r="E71" s="100"/>
      <c r="F71" s="100"/>
      <c r="G71" s="100"/>
      <c r="H71" s="100"/>
      <c r="I71" s="100"/>
      <c r="J71" s="100"/>
      <c r="K71" s="100"/>
      <c r="L71" s="100"/>
      <c r="M71" s="100"/>
      <c r="N71" s="100"/>
      <c r="O71" s="100"/>
      <c r="P71" s="100"/>
      <c r="Q71" s="100"/>
      <c r="R71" s="100"/>
      <c r="S71" s="100"/>
      <c r="T71" s="100"/>
    </row>
    <row r="72" spans="1:22">
      <c r="B72" s="45"/>
      <c r="D72" s="46"/>
      <c r="E72" s="21"/>
      <c r="F72" s="21"/>
      <c r="S72" s="47">
        <f>S49</f>
        <v>1330</v>
      </c>
      <c r="T72" s="61"/>
    </row>
    <row r="73" spans="1:22">
      <c r="B73" s="45"/>
      <c r="E73" s="21"/>
      <c r="F73" s="21"/>
    </row>
    <row r="74" spans="1:22" ht="15.75" customHeight="1">
      <c r="B74" s="17" t="s">
        <v>54</v>
      </c>
      <c r="C74" s="48"/>
      <c r="D74" s="49"/>
      <c r="E74" s="21"/>
      <c r="F74" s="21"/>
    </row>
    <row r="75" spans="1:22" ht="15.5">
      <c r="B75" s="6"/>
      <c r="C75" s="94" t="s">
        <v>56</v>
      </c>
      <c r="D75" s="94"/>
      <c r="E75" s="21"/>
      <c r="F75" s="21"/>
    </row>
    <row r="76" spans="1:22">
      <c r="B76" s="51"/>
      <c r="D76" s="34"/>
      <c r="E76" s="21"/>
      <c r="F76" s="21"/>
    </row>
    <row r="77" spans="1:22">
      <c r="B77" s="51"/>
      <c r="D77" s="34"/>
      <c r="E77" s="21"/>
      <c r="F77" s="21"/>
    </row>
    <row r="78" spans="1:22">
      <c r="B78" s="51"/>
      <c r="D78" s="34"/>
      <c r="E78" s="21"/>
      <c r="F78" s="21"/>
    </row>
  </sheetData>
  <autoFilter ref="A9:T71" xr:uid="{00000000-0009-0000-0000-000000000000}"/>
  <mergeCells count="25">
    <mergeCell ref="I7:J7"/>
    <mergeCell ref="K7:L7"/>
    <mergeCell ref="M7:N7"/>
    <mergeCell ref="O7:P7"/>
    <mergeCell ref="A4:L4"/>
    <mergeCell ref="A7:A9"/>
    <mergeCell ref="B7:B9"/>
    <mergeCell ref="C7:C9"/>
    <mergeCell ref="D7:D9"/>
    <mergeCell ref="A3:T3"/>
    <mergeCell ref="A6:T6"/>
    <mergeCell ref="C75:D75"/>
    <mergeCell ref="K8:L8"/>
    <mergeCell ref="M8:N8"/>
    <mergeCell ref="O8:P8"/>
    <mergeCell ref="Q8:R8"/>
    <mergeCell ref="S8:T8"/>
    <mergeCell ref="A71:T71"/>
    <mergeCell ref="Q7:R7"/>
    <mergeCell ref="S7:T7"/>
    <mergeCell ref="E8:F8"/>
    <mergeCell ref="G8:H8"/>
    <mergeCell ref="I8:J8"/>
    <mergeCell ref="E7:F7"/>
    <mergeCell ref="G7:H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E77"/>
  <sheetViews>
    <sheetView topLeftCell="A3" zoomScaleNormal="100" workbookViewId="0">
      <pane xSplit="2" ySplit="6" topLeftCell="C9" activePane="bottomRight" state="frozen"/>
      <selection activeCell="B36" sqref="B36"/>
      <selection pane="topRight" activeCell="B36" sqref="B36"/>
      <selection pane="bottomLeft" activeCell="B36" sqref="B36"/>
      <selection pane="bottomRight" activeCell="B84" sqref="B84"/>
    </sheetView>
  </sheetViews>
  <sheetFormatPr defaultColWidth="9.1796875" defaultRowHeight="13"/>
  <cols>
    <col min="1" max="1" width="5.81640625" style="21" bestFit="1" customWidth="1"/>
    <col min="2" max="2" width="72.1796875" style="21" customWidth="1"/>
    <col min="3" max="3" width="8.7265625" style="21" customWidth="1"/>
    <col min="4" max="4" width="11.54296875" style="21" customWidth="1"/>
    <col min="5" max="5" width="7" style="34" customWidth="1"/>
    <col min="6" max="6" width="14" style="34" customWidth="1"/>
    <col min="7" max="7" width="7.1796875" style="34" customWidth="1"/>
    <col min="8" max="8" width="14.453125" style="34" customWidth="1"/>
    <col min="9" max="9" width="8.26953125" style="21" customWidth="1"/>
    <col min="10" max="10" width="14.453125" style="21" customWidth="1"/>
    <col min="11" max="11" width="7.26953125" style="34" customWidth="1"/>
    <col min="12" max="12" width="14.453125" style="34" customWidth="1"/>
    <col min="13" max="13" width="6.81640625" style="34" customWidth="1"/>
    <col min="14" max="14" width="13.81640625" style="34" customWidth="1"/>
    <col min="15" max="15" width="7.1796875" style="34" customWidth="1"/>
    <col min="16" max="16" width="14" style="34" customWidth="1"/>
    <col min="17" max="17" width="6.81640625" style="21" customWidth="1"/>
    <col min="18" max="18" width="14.453125" style="21" customWidth="1"/>
    <col min="19" max="19" width="6.7265625" style="21" customWidth="1"/>
    <col min="20" max="20" width="14.453125" style="21" customWidth="1"/>
    <col min="21" max="21" width="9.26953125" style="21" customWidth="1"/>
    <col min="22" max="22" width="14.453125" style="21" customWidth="1"/>
    <col min="23" max="23" width="9.26953125" style="21" customWidth="1"/>
    <col min="24" max="24" width="14.453125" style="21" customWidth="1"/>
    <col min="25" max="25" width="9.26953125" style="21" customWidth="1"/>
    <col min="26" max="26" width="13.81640625" style="21" customWidth="1"/>
    <col min="27" max="27" width="8.1796875" style="21" customWidth="1"/>
    <col min="28" max="28" width="14" style="21" customWidth="1"/>
    <col min="29" max="29" width="12.1796875" style="21" bestFit="1" customWidth="1"/>
    <col min="30" max="30" width="17.54296875" style="21" customWidth="1"/>
    <col min="31" max="40" width="9.1796875" style="21" customWidth="1"/>
    <col min="41" max="16384" width="9.1796875" style="21"/>
  </cols>
  <sheetData>
    <row r="1" spans="1:31">
      <c r="AB1" s="16"/>
      <c r="AC1" s="16"/>
      <c r="AD1" s="33" t="s">
        <v>88</v>
      </c>
    </row>
    <row r="2" spans="1:31">
      <c r="AB2" s="16"/>
      <c r="AC2" s="16"/>
      <c r="AD2" s="33" t="s">
        <v>89</v>
      </c>
    </row>
    <row r="3" spans="1:31">
      <c r="AB3" s="16"/>
      <c r="AC3" s="16"/>
      <c r="AD3" s="33" t="s">
        <v>88</v>
      </c>
    </row>
    <row r="4" spans="1:31">
      <c r="AB4" s="16"/>
      <c r="AC4" s="16"/>
      <c r="AD4" s="33" t="s">
        <v>89</v>
      </c>
    </row>
    <row r="5" spans="1:31">
      <c r="A5" s="107" t="s">
        <v>92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21"/>
      <c r="P5" s="21"/>
    </row>
    <row r="6" spans="1:31" ht="12.75" customHeight="1">
      <c r="A6" s="105" t="s">
        <v>58</v>
      </c>
      <c r="B6" s="106" t="s">
        <v>22</v>
      </c>
      <c r="C6" s="105" t="s">
        <v>1</v>
      </c>
      <c r="D6" s="105" t="s">
        <v>7</v>
      </c>
      <c r="E6" s="101" t="s">
        <v>60</v>
      </c>
      <c r="F6" s="102"/>
      <c r="G6" s="101" t="s">
        <v>61</v>
      </c>
      <c r="H6" s="102"/>
      <c r="I6" s="101" t="s">
        <v>62</v>
      </c>
      <c r="J6" s="102"/>
      <c r="K6" s="101" t="s">
        <v>63</v>
      </c>
      <c r="L6" s="102"/>
      <c r="M6" s="101" t="s">
        <v>64</v>
      </c>
      <c r="N6" s="102"/>
      <c r="O6" s="101" t="s">
        <v>65</v>
      </c>
      <c r="P6" s="102"/>
      <c r="Q6" s="101" t="s">
        <v>66</v>
      </c>
      <c r="R6" s="102"/>
      <c r="S6" s="101" t="s">
        <v>67</v>
      </c>
      <c r="T6" s="102"/>
      <c r="U6" s="101" t="s">
        <v>68</v>
      </c>
      <c r="V6" s="102"/>
      <c r="W6" s="101" t="s">
        <v>69</v>
      </c>
      <c r="X6" s="102"/>
      <c r="Y6" s="101" t="s">
        <v>70</v>
      </c>
      <c r="Z6" s="102"/>
      <c r="AA6" s="101" t="s">
        <v>71</v>
      </c>
      <c r="AB6" s="102"/>
      <c r="AC6" s="103" t="s">
        <v>144</v>
      </c>
      <c r="AD6" s="98"/>
    </row>
    <row r="7" spans="1:31" s="42" customFormat="1">
      <c r="A7" s="105"/>
      <c r="B7" s="106"/>
      <c r="C7" s="105"/>
      <c r="D7" s="105"/>
      <c r="E7" s="95">
        <v>31</v>
      </c>
      <c r="F7" s="96"/>
      <c r="G7" s="95">
        <v>28</v>
      </c>
      <c r="H7" s="96"/>
      <c r="I7" s="95">
        <v>31</v>
      </c>
      <c r="J7" s="96"/>
      <c r="K7" s="95">
        <v>30</v>
      </c>
      <c r="L7" s="96"/>
      <c r="M7" s="95">
        <v>31</v>
      </c>
      <c r="N7" s="96"/>
      <c r="O7" s="95">
        <v>30</v>
      </c>
      <c r="P7" s="96"/>
      <c r="Q7" s="95">
        <v>31</v>
      </c>
      <c r="R7" s="96"/>
      <c r="S7" s="95">
        <v>31</v>
      </c>
      <c r="T7" s="96"/>
      <c r="U7" s="95">
        <v>30</v>
      </c>
      <c r="V7" s="96"/>
      <c r="W7" s="95">
        <v>31</v>
      </c>
      <c r="X7" s="96"/>
      <c r="Y7" s="95">
        <v>30</v>
      </c>
      <c r="Z7" s="96"/>
      <c r="AA7" s="95">
        <v>31</v>
      </c>
      <c r="AB7" s="96"/>
      <c r="AC7" s="97">
        <f>E7+G7+I7+K7+M7+O7+Q7+S7+U7+W7+Y7+AA7</f>
        <v>365</v>
      </c>
      <c r="AD7" s="98"/>
    </row>
    <row r="8" spans="1:31" ht="28.5" customHeight="1">
      <c r="A8" s="105"/>
      <c r="B8" s="106"/>
      <c r="C8" s="105"/>
      <c r="D8" s="105"/>
      <c r="E8" s="53" t="s">
        <v>87</v>
      </c>
      <c r="F8" s="52" t="s">
        <v>72</v>
      </c>
      <c r="G8" s="53" t="s">
        <v>87</v>
      </c>
      <c r="H8" s="52" t="s">
        <v>72</v>
      </c>
      <c r="I8" s="53" t="s">
        <v>87</v>
      </c>
      <c r="J8" s="52" t="s">
        <v>72</v>
      </c>
      <c r="K8" s="53" t="s">
        <v>87</v>
      </c>
      <c r="L8" s="52" t="s">
        <v>72</v>
      </c>
      <c r="M8" s="53" t="s">
        <v>87</v>
      </c>
      <c r="N8" s="52" t="s">
        <v>72</v>
      </c>
      <c r="O8" s="53" t="s">
        <v>87</v>
      </c>
      <c r="P8" s="52" t="s">
        <v>72</v>
      </c>
      <c r="Q8" s="53" t="s">
        <v>87</v>
      </c>
      <c r="R8" s="52" t="s">
        <v>72</v>
      </c>
      <c r="S8" s="53" t="s">
        <v>87</v>
      </c>
      <c r="T8" s="52" t="s">
        <v>72</v>
      </c>
      <c r="U8" s="53" t="s">
        <v>87</v>
      </c>
      <c r="V8" s="52" t="s">
        <v>72</v>
      </c>
      <c r="W8" s="53" t="s">
        <v>87</v>
      </c>
      <c r="X8" s="52" t="s">
        <v>72</v>
      </c>
      <c r="Y8" s="53" t="s">
        <v>87</v>
      </c>
      <c r="Z8" s="52" t="s">
        <v>72</v>
      </c>
      <c r="AA8" s="53" t="s">
        <v>87</v>
      </c>
      <c r="AB8" s="52" t="s">
        <v>72</v>
      </c>
      <c r="AC8" s="40" t="s">
        <v>87</v>
      </c>
      <c r="AD8" s="27" t="s">
        <v>72</v>
      </c>
    </row>
    <row r="9" spans="1:31" s="16" customFormat="1" ht="26">
      <c r="A9" s="40" t="s">
        <v>73</v>
      </c>
      <c r="B9" s="39" t="s">
        <v>81</v>
      </c>
      <c r="C9" s="27" t="s">
        <v>74</v>
      </c>
      <c r="D9" s="32" t="s">
        <v>75</v>
      </c>
      <c r="E9" s="30">
        <f>E10+E13+E16+E19+E22+E25+E28+E31</f>
        <v>0</v>
      </c>
      <c r="F9" s="32" t="s">
        <v>75</v>
      </c>
      <c r="G9" s="30">
        <f>G10+G13+G16+G19+G22+G25+G28+G31</f>
        <v>520</v>
      </c>
      <c r="H9" s="32" t="s">
        <v>75</v>
      </c>
      <c r="I9" s="30">
        <f>I10+I13+I16+I19+I22+I25+I28+I31</f>
        <v>220.00000000000003</v>
      </c>
      <c r="J9" s="32" t="s">
        <v>75</v>
      </c>
      <c r="K9" s="30">
        <f>K10+K13+K16+K19+K22+K25+K28+K31</f>
        <v>0</v>
      </c>
      <c r="L9" s="32" t="s">
        <v>75</v>
      </c>
      <c r="M9" s="30">
        <f>M10+M13+M16+M19+M22+M25+M28+M31</f>
        <v>390</v>
      </c>
      <c r="N9" s="32" t="s">
        <v>75</v>
      </c>
      <c r="O9" s="30">
        <f>O10+O13+O16+O19+O22+O25+O28+O31</f>
        <v>220.00000000000003</v>
      </c>
      <c r="P9" s="32" t="s">
        <v>75</v>
      </c>
      <c r="Q9" s="30">
        <f>Q10+Q13+Q16+Q19+Q22+Q25+Q28+Q31</f>
        <v>0</v>
      </c>
      <c r="R9" s="32" t="s">
        <v>75</v>
      </c>
      <c r="S9" s="30">
        <f>S10+S13+S16+S19+S22+S25+S28+S31</f>
        <v>390</v>
      </c>
      <c r="T9" s="32" t="s">
        <v>75</v>
      </c>
      <c r="U9" s="30">
        <f>U10+U13+U16+U19+U22+U25+U28+U31</f>
        <v>220.00000000000003</v>
      </c>
      <c r="V9" s="32" t="s">
        <v>75</v>
      </c>
      <c r="W9" s="30">
        <f>W10+W13+W16+W19+W22+W25+W28+W31</f>
        <v>0</v>
      </c>
      <c r="X9" s="32" t="s">
        <v>75</v>
      </c>
      <c r="Y9" s="30">
        <f>Y10+Y13+Y16+Y19+Y22+Y25+Y28+Y31</f>
        <v>610</v>
      </c>
      <c r="Z9" s="32" t="s">
        <v>75</v>
      </c>
      <c r="AA9" s="30">
        <f>AA10+AA13+AA16+AA19+AA22+AA25+AA28+AA31</f>
        <v>0</v>
      </c>
      <c r="AB9" s="32" t="s">
        <v>75</v>
      </c>
      <c r="AC9" s="30">
        <f>E9+G9+I9+K9+M9+O9+Q9+S9+U9+W9+Y9+AA9</f>
        <v>2570</v>
      </c>
      <c r="AD9" s="32" t="s">
        <v>75</v>
      </c>
    </row>
    <row r="10" spans="1:31" s="16" customFormat="1" ht="27" customHeight="1">
      <c r="A10" s="40" t="s">
        <v>12</v>
      </c>
      <c r="B10" s="39" t="s">
        <v>117</v>
      </c>
      <c r="C10" s="27" t="s">
        <v>74</v>
      </c>
      <c r="D10" s="32" t="s">
        <v>75</v>
      </c>
      <c r="E10" s="30">
        <f t="shared" ref="E10" si="0">E11+E12</f>
        <v>0</v>
      </c>
      <c r="F10" s="32">
        <f>F11+F12</f>
        <v>0</v>
      </c>
      <c r="G10" s="30">
        <f t="shared" ref="G10:AA10" si="1">G11+G12</f>
        <v>65</v>
      </c>
      <c r="H10" s="32">
        <f t="shared" si="1"/>
        <v>0</v>
      </c>
      <c r="I10" s="30">
        <f t="shared" si="1"/>
        <v>0</v>
      </c>
      <c r="J10" s="32">
        <f t="shared" si="1"/>
        <v>0</v>
      </c>
      <c r="K10" s="30">
        <f t="shared" si="1"/>
        <v>0</v>
      </c>
      <c r="L10" s="32">
        <f t="shared" si="1"/>
        <v>0</v>
      </c>
      <c r="M10" s="30">
        <f t="shared" si="1"/>
        <v>52</v>
      </c>
      <c r="N10" s="32">
        <f t="shared" si="1"/>
        <v>0</v>
      </c>
      <c r="O10" s="30">
        <f t="shared" si="1"/>
        <v>0</v>
      </c>
      <c r="P10" s="32">
        <f t="shared" si="1"/>
        <v>0</v>
      </c>
      <c r="Q10" s="30">
        <f t="shared" si="1"/>
        <v>0</v>
      </c>
      <c r="R10" s="32">
        <f t="shared" si="1"/>
        <v>0</v>
      </c>
      <c r="S10" s="30">
        <f t="shared" si="1"/>
        <v>39</v>
      </c>
      <c r="T10" s="32">
        <f t="shared" si="1"/>
        <v>0</v>
      </c>
      <c r="U10" s="30">
        <f t="shared" si="1"/>
        <v>0</v>
      </c>
      <c r="V10" s="32">
        <f t="shared" si="1"/>
        <v>0</v>
      </c>
      <c r="W10" s="30">
        <f t="shared" si="1"/>
        <v>0</v>
      </c>
      <c r="X10" s="32">
        <f t="shared" si="1"/>
        <v>0</v>
      </c>
      <c r="Y10" s="30">
        <f t="shared" si="1"/>
        <v>52</v>
      </c>
      <c r="Z10" s="32">
        <f t="shared" si="1"/>
        <v>0</v>
      </c>
      <c r="AA10" s="30">
        <f t="shared" si="1"/>
        <v>0</v>
      </c>
      <c r="AB10" s="32">
        <f>AB11+AB12</f>
        <v>0</v>
      </c>
      <c r="AC10" s="30">
        <f>E10+G10+I10+K10+M10+O10+Q10+S10+U10+W10+Y10+AA10</f>
        <v>208</v>
      </c>
      <c r="AD10" s="32">
        <f t="shared" ref="AD10:AD24" si="2">F10+H10+J10+L10+N10+P10+R10+T10+V10+X10+Z10+AB10</f>
        <v>0</v>
      </c>
      <c r="AE10" s="79"/>
    </row>
    <row r="11" spans="1:31">
      <c r="A11" s="78" t="s">
        <v>5</v>
      </c>
      <c r="B11" s="19" t="s">
        <v>20</v>
      </c>
      <c r="C11" s="77" t="s">
        <v>74</v>
      </c>
      <c r="D11" s="57"/>
      <c r="E11" s="29">
        <v>0</v>
      </c>
      <c r="F11" s="31">
        <f t="shared" ref="F11:F12" si="3">$D11*E11</f>
        <v>0</v>
      </c>
      <c r="G11" s="29">
        <v>50</v>
      </c>
      <c r="H11" s="31">
        <f t="shared" ref="H11:H12" si="4">$D11*G11</f>
        <v>0</v>
      </c>
      <c r="I11" s="29">
        <v>0</v>
      </c>
      <c r="J11" s="31">
        <f t="shared" ref="J11:J12" si="5">$D11*I11</f>
        <v>0</v>
      </c>
      <c r="K11" s="29">
        <v>0</v>
      </c>
      <c r="L11" s="31">
        <f t="shared" ref="L11:L12" si="6">$D11*K11</f>
        <v>0</v>
      </c>
      <c r="M11" s="29">
        <v>40</v>
      </c>
      <c r="N11" s="31">
        <f t="shared" ref="N11:N12" si="7">$D11*M11</f>
        <v>0</v>
      </c>
      <c r="O11" s="29">
        <v>0</v>
      </c>
      <c r="P11" s="31">
        <f>$D11*O11</f>
        <v>0</v>
      </c>
      <c r="Q11" s="29">
        <v>0</v>
      </c>
      <c r="R11" s="31">
        <f t="shared" ref="R11:R12" si="8">$D11*Q11</f>
        <v>0</v>
      </c>
      <c r="S11" s="29">
        <v>30</v>
      </c>
      <c r="T11" s="31">
        <f t="shared" ref="T11:T12" si="9">$D11*S11</f>
        <v>0</v>
      </c>
      <c r="U11" s="29">
        <v>0</v>
      </c>
      <c r="V11" s="31">
        <f t="shared" ref="V11:V12" si="10">$D11*U11</f>
        <v>0</v>
      </c>
      <c r="W11" s="29">
        <v>0</v>
      </c>
      <c r="X11" s="31">
        <f t="shared" ref="X11:X12" si="11">$D11*W11</f>
        <v>0</v>
      </c>
      <c r="Y11" s="29">
        <v>40</v>
      </c>
      <c r="Z11" s="31">
        <f t="shared" ref="Z11:Z12" si="12">$D11*Y11</f>
        <v>0</v>
      </c>
      <c r="AA11" s="29">
        <v>0</v>
      </c>
      <c r="AB11" s="31">
        <f>$D11*AA11</f>
        <v>0</v>
      </c>
      <c r="AC11" s="29">
        <f t="shared" ref="AC11:AC12" si="13">E11+G11+I11+K11+M11+O11+Q11+S11+U11+W11+Y11+AA11</f>
        <v>160</v>
      </c>
      <c r="AD11" s="31">
        <f t="shared" si="2"/>
        <v>0</v>
      </c>
      <c r="AE11" s="79"/>
    </row>
    <row r="12" spans="1:31">
      <c r="A12" s="78" t="s">
        <v>9</v>
      </c>
      <c r="B12" s="19" t="s">
        <v>21</v>
      </c>
      <c r="C12" s="77" t="s">
        <v>74</v>
      </c>
      <c r="D12" s="57"/>
      <c r="E12" s="29">
        <f>(E11*1.3)-E11</f>
        <v>0</v>
      </c>
      <c r="F12" s="31">
        <f t="shared" si="3"/>
        <v>0</v>
      </c>
      <c r="G12" s="29">
        <f>(G11*1.3)-G11</f>
        <v>15</v>
      </c>
      <c r="H12" s="31">
        <f t="shared" si="4"/>
        <v>0</v>
      </c>
      <c r="I12" s="29">
        <f>(I11*1.3)-I11</f>
        <v>0</v>
      </c>
      <c r="J12" s="31">
        <f t="shared" si="5"/>
        <v>0</v>
      </c>
      <c r="K12" s="29">
        <f>(K11*1.3)-K11</f>
        <v>0</v>
      </c>
      <c r="L12" s="31">
        <f t="shared" si="6"/>
        <v>0</v>
      </c>
      <c r="M12" s="29">
        <f>(M11*1.3)-M11</f>
        <v>12</v>
      </c>
      <c r="N12" s="31">
        <f t="shared" si="7"/>
        <v>0</v>
      </c>
      <c r="O12" s="29">
        <f>(O11*1.3)-O11</f>
        <v>0</v>
      </c>
      <c r="P12" s="31">
        <f>$D12*O12</f>
        <v>0</v>
      </c>
      <c r="Q12" s="29">
        <f>(Q11*1.3)-Q11</f>
        <v>0</v>
      </c>
      <c r="R12" s="31">
        <f t="shared" si="8"/>
        <v>0</v>
      </c>
      <c r="S12" s="29">
        <f>(S11*1.3)-S11</f>
        <v>9</v>
      </c>
      <c r="T12" s="31">
        <f t="shared" si="9"/>
        <v>0</v>
      </c>
      <c r="U12" s="29">
        <f>(U11*1.3)-U11</f>
        <v>0</v>
      </c>
      <c r="V12" s="31">
        <f t="shared" si="10"/>
        <v>0</v>
      </c>
      <c r="W12" s="29">
        <f>(W11*1.3)-W11</f>
        <v>0</v>
      </c>
      <c r="X12" s="31">
        <f t="shared" si="11"/>
        <v>0</v>
      </c>
      <c r="Y12" s="29">
        <f>(Y11*1.3)-Y11</f>
        <v>12</v>
      </c>
      <c r="Z12" s="31">
        <f t="shared" si="12"/>
        <v>0</v>
      </c>
      <c r="AA12" s="29">
        <f>(AA11*1.3)-AA11</f>
        <v>0</v>
      </c>
      <c r="AB12" s="31">
        <f>$D12*AA12</f>
        <v>0</v>
      </c>
      <c r="AC12" s="29">
        <f t="shared" si="13"/>
        <v>48</v>
      </c>
      <c r="AD12" s="31">
        <f t="shared" si="2"/>
        <v>0</v>
      </c>
      <c r="AE12" s="79"/>
    </row>
    <row r="13" spans="1:31" s="16" customFormat="1" ht="27" customHeight="1">
      <c r="A13" s="40" t="s">
        <v>76</v>
      </c>
      <c r="B13" s="39" t="s">
        <v>118</v>
      </c>
      <c r="C13" s="27" t="s">
        <v>74</v>
      </c>
      <c r="D13" s="32" t="s">
        <v>75</v>
      </c>
      <c r="E13" s="30">
        <f t="shared" ref="E13" si="14">E14+E15</f>
        <v>0</v>
      </c>
      <c r="F13" s="32">
        <f>F14+F15</f>
        <v>0</v>
      </c>
      <c r="G13" s="30">
        <f t="shared" ref="G13:AA13" si="15">G14+G15</f>
        <v>0</v>
      </c>
      <c r="H13" s="32">
        <f t="shared" si="15"/>
        <v>0</v>
      </c>
      <c r="I13" s="30">
        <f t="shared" si="15"/>
        <v>0</v>
      </c>
      <c r="J13" s="32">
        <f t="shared" si="15"/>
        <v>0</v>
      </c>
      <c r="K13" s="30">
        <f t="shared" si="15"/>
        <v>0</v>
      </c>
      <c r="L13" s="32">
        <f t="shared" si="15"/>
        <v>0</v>
      </c>
      <c r="M13" s="30">
        <f t="shared" si="15"/>
        <v>13</v>
      </c>
      <c r="N13" s="32">
        <f t="shared" si="15"/>
        <v>0</v>
      </c>
      <c r="O13" s="30">
        <f t="shared" si="15"/>
        <v>0</v>
      </c>
      <c r="P13" s="32">
        <f t="shared" si="15"/>
        <v>0</v>
      </c>
      <c r="Q13" s="30">
        <f t="shared" si="15"/>
        <v>0</v>
      </c>
      <c r="R13" s="32">
        <f t="shared" si="15"/>
        <v>0</v>
      </c>
      <c r="S13" s="30">
        <f t="shared" si="15"/>
        <v>13</v>
      </c>
      <c r="T13" s="32">
        <f t="shared" si="15"/>
        <v>0</v>
      </c>
      <c r="U13" s="30">
        <f t="shared" si="15"/>
        <v>0</v>
      </c>
      <c r="V13" s="32">
        <f t="shared" si="15"/>
        <v>0</v>
      </c>
      <c r="W13" s="30">
        <f t="shared" si="15"/>
        <v>0</v>
      </c>
      <c r="X13" s="32">
        <f t="shared" si="15"/>
        <v>0</v>
      </c>
      <c r="Y13" s="30">
        <f t="shared" si="15"/>
        <v>0</v>
      </c>
      <c r="Z13" s="32">
        <f t="shared" si="15"/>
        <v>0</v>
      </c>
      <c r="AA13" s="30">
        <f t="shared" si="15"/>
        <v>0</v>
      </c>
      <c r="AB13" s="32">
        <f>AB14+AB15</f>
        <v>0</v>
      </c>
      <c r="AC13" s="30">
        <f>E13+G13+I13+K13+M13+O13+Q13+S13+U13+W13+Y13+AA13</f>
        <v>26</v>
      </c>
      <c r="AD13" s="32">
        <f t="shared" si="2"/>
        <v>0</v>
      </c>
      <c r="AE13" s="79"/>
    </row>
    <row r="14" spans="1:31">
      <c r="A14" s="78" t="s">
        <v>6</v>
      </c>
      <c r="B14" s="19" t="s">
        <v>20</v>
      </c>
      <c r="C14" s="77" t="s">
        <v>74</v>
      </c>
      <c r="D14" s="57"/>
      <c r="E14" s="29">
        <v>0</v>
      </c>
      <c r="F14" s="31">
        <f t="shared" ref="F14:H18" si="16">$D14*E14</f>
        <v>0</v>
      </c>
      <c r="G14" s="29">
        <v>0</v>
      </c>
      <c r="H14" s="31">
        <f t="shared" ref="H14:H15" si="17">$D14*G14</f>
        <v>0</v>
      </c>
      <c r="I14" s="29">
        <v>0</v>
      </c>
      <c r="J14" s="31">
        <f t="shared" ref="J14:J15" si="18">$D14*I14</f>
        <v>0</v>
      </c>
      <c r="K14" s="29">
        <v>0</v>
      </c>
      <c r="L14" s="31">
        <f t="shared" ref="L14:L15" si="19">$D14*K14</f>
        <v>0</v>
      </c>
      <c r="M14" s="29">
        <v>10</v>
      </c>
      <c r="N14" s="31">
        <f t="shared" ref="N14:N15" si="20">$D14*M14</f>
        <v>0</v>
      </c>
      <c r="O14" s="29">
        <v>0</v>
      </c>
      <c r="P14" s="31">
        <f t="shared" ref="P14:P15" si="21">$D14*O14</f>
        <v>0</v>
      </c>
      <c r="Q14" s="29">
        <v>0</v>
      </c>
      <c r="R14" s="31">
        <f t="shared" ref="R14:R15" si="22">$D14*Q14</f>
        <v>0</v>
      </c>
      <c r="S14" s="29">
        <v>10</v>
      </c>
      <c r="T14" s="31">
        <f t="shared" ref="T14:T15" si="23">$D14*S14</f>
        <v>0</v>
      </c>
      <c r="U14" s="29">
        <v>0</v>
      </c>
      <c r="V14" s="31">
        <f t="shared" ref="V14:V15" si="24">$D14*U14</f>
        <v>0</v>
      </c>
      <c r="W14" s="29">
        <v>0</v>
      </c>
      <c r="X14" s="31">
        <f t="shared" ref="X14:X15" si="25">$D14*W14</f>
        <v>0</v>
      </c>
      <c r="Y14" s="29">
        <v>0</v>
      </c>
      <c r="Z14" s="31">
        <f t="shared" ref="Z14:Z15" si="26">$D14*Y14</f>
        <v>0</v>
      </c>
      <c r="AA14" s="29">
        <v>0</v>
      </c>
      <c r="AB14" s="31">
        <f>$D14*AA14</f>
        <v>0</v>
      </c>
      <c r="AC14" s="29">
        <f t="shared" ref="AC14:AC15" si="27">E14+G14+I14+K14+M14+O14+Q14+S14+U14+W14+Y14+AA14</f>
        <v>20</v>
      </c>
      <c r="AD14" s="31">
        <f t="shared" si="2"/>
        <v>0</v>
      </c>
      <c r="AE14" s="79"/>
    </row>
    <row r="15" spans="1:31">
      <c r="A15" s="78" t="s">
        <v>13</v>
      </c>
      <c r="B15" s="19" t="s">
        <v>21</v>
      </c>
      <c r="C15" s="77" t="s">
        <v>74</v>
      </c>
      <c r="D15" s="57"/>
      <c r="E15" s="29">
        <f>(E14*1.3)-E14</f>
        <v>0</v>
      </c>
      <c r="F15" s="31">
        <f t="shared" si="16"/>
        <v>0</v>
      </c>
      <c r="G15" s="29">
        <f>(G14*1.3)-G14</f>
        <v>0</v>
      </c>
      <c r="H15" s="31">
        <f t="shared" si="17"/>
        <v>0</v>
      </c>
      <c r="I15" s="29">
        <f>(I14*1.3)-I14</f>
        <v>0</v>
      </c>
      <c r="J15" s="31">
        <f t="shared" si="18"/>
        <v>0</v>
      </c>
      <c r="K15" s="29">
        <f>(K14*1.3)-K14</f>
        <v>0</v>
      </c>
      <c r="L15" s="31">
        <f t="shared" si="19"/>
        <v>0</v>
      </c>
      <c r="M15" s="29">
        <f>(M14*1.3)-M14</f>
        <v>3</v>
      </c>
      <c r="N15" s="31">
        <f t="shared" si="20"/>
        <v>0</v>
      </c>
      <c r="O15" s="29">
        <f>(O14*1.3)-O14</f>
        <v>0</v>
      </c>
      <c r="P15" s="31">
        <f t="shared" si="21"/>
        <v>0</v>
      </c>
      <c r="Q15" s="29">
        <f>(Q14*1.3)-Q14</f>
        <v>0</v>
      </c>
      <c r="R15" s="31">
        <f t="shared" si="22"/>
        <v>0</v>
      </c>
      <c r="S15" s="29">
        <f>(S14*1.3)-S14</f>
        <v>3</v>
      </c>
      <c r="T15" s="31">
        <f t="shared" si="23"/>
        <v>0</v>
      </c>
      <c r="U15" s="29">
        <f>(U14*1.3)-U14</f>
        <v>0</v>
      </c>
      <c r="V15" s="31">
        <f t="shared" si="24"/>
        <v>0</v>
      </c>
      <c r="W15" s="29">
        <f>(W14*1.3)-W14</f>
        <v>0</v>
      </c>
      <c r="X15" s="31">
        <f t="shared" si="25"/>
        <v>0</v>
      </c>
      <c r="Y15" s="29">
        <f>(Y14*1.3)-Y14</f>
        <v>0</v>
      </c>
      <c r="Z15" s="31">
        <f t="shared" si="26"/>
        <v>0</v>
      </c>
      <c r="AA15" s="29">
        <f>(AA14*1.3)-AA14</f>
        <v>0</v>
      </c>
      <c r="AB15" s="31">
        <f>$D15*AA15</f>
        <v>0</v>
      </c>
      <c r="AC15" s="29">
        <f t="shared" si="27"/>
        <v>6</v>
      </c>
      <c r="AD15" s="31">
        <f t="shared" si="2"/>
        <v>0</v>
      </c>
      <c r="AE15" s="79"/>
    </row>
    <row r="16" spans="1:31" s="16" customFormat="1" ht="27" customHeight="1">
      <c r="A16" s="40" t="s">
        <v>77</v>
      </c>
      <c r="B16" s="39" t="s">
        <v>82</v>
      </c>
      <c r="C16" s="27" t="s">
        <v>74</v>
      </c>
      <c r="D16" s="32" t="s">
        <v>75</v>
      </c>
      <c r="E16" s="30">
        <f t="shared" ref="E16:AA16" si="28">E17+E18</f>
        <v>0</v>
      </c>
      <c r="F16" s="32">
        <f>F17+F18</f>
        <v>0</v>
      </c>
      <c r="G16" s="30">
        <f t="shared" si="28"/>
        <v>65</v>
      </c>
      <c r="H16" s="32">
        <f t="shared" si="28"/>
        <v>0</v>
      </c>
      <c r="I16" s="30">
        <f t="shared" si="28"/>
        <v>0</v>
      </c>
      <c r="J16" s="32">
        <f t="shared" si="28"/>
        <v>0</v>
      </c>
      <c r="K16" s="30">
        <f t="shared" si="28"/>
        <v>0</v>
      </c>
      <c r="L16" s="32">
        <f t="shared" si="28"/>
        <v>0</v>
      </c>
      <c r="M16" s="30">
        <f t="shared" si="28"/>
        <v>52</v>
      </c>
      <c r="N16" s="32">
        <f t="shared" si="28"/>
        <v>0</v>
      </c>
      <c r="O16" s="30">
        <f t="shared" si="28"/>
        <v>0</v>
      </c>
      <c r="P16" s="32">
        <f t="shared" si="28"/>
        <v>0</v>
      </c>
      <c r="Q16" s="30">
        <f t="shared" si="28"/>
        <v>0</v>
      </c>
      <c r="R16" s="32">
        <f t="shared" si="28"/>
        <v>0</v>
      </c>
      <c r="S16" s="30">
        <f t="shared" si="28"/>
        <v>39</v>
      </c>
      <c r="T16" s="32">
        <f t="shared" si="28"/>
        <v>0</v>
      </c>
      <c r="U16" s="30">
        <f t="shared" si="28"/>
        <v>0</v>
      </c>
      <c r="V16" s="32">
        <f t="shared" si="28"/>
        <v>0</v>
      </c>
      <c r="W16" s="30">
        <f t="shared" si="28"/>
        <v>0</v>
      </c>
      <c r="X16" s="32">
        <f t="shared" si="28"/>
        <v>0</v>
      </c>
      <c r="Y16" s="30">
        <f t="shared" si="28"/>
        <v>52</v>
      </c>
      <c r="Z16" s="32">
        <f t="shared" si="28"/>
        <v>0</v>
      </c>
      <c r="AA16" s="30">
        <f t="shared" si="28"/>
        <v>0</v>
      </c>
      <c r="AB16" s="32">
        <f>AB17+AB18</f>
        <v>0</v>
      </c>
      <c r="AC16" s="30">
        <f>E16+G16+I16+K16+M16+O16+Q16+S16+U16+W16+Y16+AA16</f>
        <v>208</v>
      </c>
      <c r="AD16" s="32">
        <f t="shared" si="2"/>
        <v>0</v>
      </c>
      <c r="AE16" s="79"/>
    </row>
    <row r="17" spans="1:31">
      <c r="A17" s="78" t="s">
        <v>8</v>
      </c>
      <c r="B17" s="19" t="s">
        <v>20</v>
      </c>
      <c r="C17" s="77" t="s">
        <v>74</v>
      </c>
      <c r="D17" s="57"/>
      <c r="E17" s="29">
        <v>0</v>
      </c>
      <c r="F17" s="31">
        <f t="shared" si="16"/>
        <v>0</v>
      </c>
      <c r="G17" s="29">
        <v>50</v>
      </c>
      <c r="H17" s="31">
        <f t="shared" si="16"/>
        <v>0</v>
      </c>
      <c r="I17" s="29">
        <v>0</v>
      </c>
      <c r="J17" s="31">
        <f t="shared" ref="J17" si="29">$D17*I17</f>
        <v>0</v>
      </c>
      <c r="K17" s="29">
        <v>0</v>
      </c>
      <c r="L17" s="31">
        <f t="shared" ref="L17" si="30">$D17*K17</f>
        <v>0</v>
      </c>
      <c r="M17" s="29">
        <v>40</v>
      </c>
      <c r="N17" s="31">
        <f t="shared" ref="N17" si="31">$D17*M17</f>
        <v>0</v>
      </c>
      <c r="O17" s="29">
        <v>0</v>
      </c>
      <c r="P17" s="31">
        <f t="shared" ref="P17" si="32">$D17*O17</f>
        <v>0</v>
      </c>
      <c r="Q17" s="29">
        <v>0</v>
      </c>
      <c r="R17" s="31">
        <f t="shared" ref="R17" si="33">$D17*Q17</f>
        <v>0</v>
      </c>
      <c r="S17" s="29">
        <v>30</v>
      </c>
      <c r="T17" s="31">
        <f t="shared" ref="T17" si="34">$D17*S17</f>
        <v>0</v>
      </c>
      <c r="U17" s="29">
        <v>0</v>
      </c>
      <c r="V17" s="31">
        <f t="shared" ref="V17" si="35">$D17*U17</f>
        <v>0</v>
      </c>
      <c r="W17" s="29">
        <v>0</v>
      </c>
      <c r="X17" s="31">
        <f t="shared" ref="X17" si="36">$D17*W17</f>
        <v>0</v>
      </c>
      <c r="Y17" s="29">
        <v>40</v>
      </c>
      <c r="Z17" s="31">
        <f t="shared" ref="Z17" si="37">$D17*Y17</f>
        <v>0</v>
      </c>
      <c r="AA17" s="29">
        <v>0</v>
      </c>
      <c r="AB17" s="31">
        <f t="shared" ref="AB17" si="38">$D17*AA17</f>
        <v>0</v>
      </c>
      <c r="AC17" s="29">
        <f t="shared" ref="AC17:AC18" si="39">E17+G17+I17+K17+M17+O17+Q17+S17+U17+W17+Y17+AA17</f>
        <v>160</v>
      </c>
      <c r="AD17" s="31">
        <f t="shared" si="2"/>
        <v>0</v>
      </c>
      <c r="AE17" s="79"/>
    </row>
    <row r="18" spans="1:31">
      <c r="A18" s="78" t="s">
        <v>14</v>
      </c>
      <c r="B18" s="19" t="s">
        <v>21</v>
      </c>
      <c r="C18" s="77" t="s">
        <v>74</v>
      </c>
      <c r="D18" s="57"/>
      <c r="E18" s="29">
        <f>(E17*1.3)-E17</f>
        <v>0</v>
      </c>
      <c r="F18" s="31">
        <f t="shared" si="16"/>
        <v>0</v>
      </c>
      <c r="G18" s="29">
        <f>(G17*1.3)-G17</f>
        <v>15</v>
      </c>
      <c r="H18" s="31">
        <f t="shared" si="16"/>
        <v>0</v>
      </c>
      <c r="I18" s="29">
        <f>(I17*1.3)-I17</f>
        <v>0</v>
      </c>
      <c r="J18" s="31">
        <f t="shared" ref="J18" si="40">$D18*I18</f>
        <v>0</v>
      </c>
      <c r="K18" s="29">
        <f>(K17*1.3)-K17</f>
        <v>0</v>
      </c>
      <c r="L18" s="31">
        <f t="shared" ref="L18" si="41">$D18*K18</f>
        <v>0</v>
      </c>
      <c r="M18" s="29">
        <f>(M17*1.3)-M17</f>
        <v>12</v>
      </c>
      <c r="N18" s="31">
        <f t="shared" ref="N18" si="42">$D18*M18</f>
        <v>0</v>
      </c>
      <c r="O18" s="29">
        <f>(O17*1.3)-O17</f>
        <v>0</v>
      </c>
      <c r="P18" s="31">
        <f t="shared" ref="P18" si="43">$D18*O18</f>
        <v>0</v>
      </c>
      <c r="Q18" s="29">
        <f>(Q17*1.3)-Q17</f>
        <v>0</v>
      </c>
      <c r="R18" s="31">
        <f t="shared" ref="R18" si="44">$D18*Q18</f>
        <v>0</v>
      </c>
      <c r="S18" s="29">
        <f>(S17*1.3)-S17</f>
        <v>9</v>
      </c>
      <c r="T18" s="31">
        <f t="shared" ref="T18" si="45">$D18*S18</f>
        <v>0</v>
      </c>
      <c r="U18" s="29">
        <f>(U17*1.3)-U17</f>
        <v>0</v>
      </c>
      <c r="V18" s="31">
        <f t="shared" ref="V18" si="46">$D18*U18</f>
        <v>0</v>
      </c>
      <c r="W18" s="29">
        <f>(W17*1.3)-W17</f>
        <v>0</v>
      </c>
      <c r="X18" s="31">
        <f t="shared" ref="X18" si="47">$D18*W18</f>
        <v>0</v>
      </c>
      <c r="Y18" s="29">
        <f>(Y17*1.3)-Y17</f>
        <v>12</v>
      </c>
      <c r="Z18" s="31">
        <f t="shared" ref="Z18" si="48">$D18*Y18</f>
        <v>0</v>
      </c>
      <c r="AA18" s="29">
        <f>(AA17*1.3)-AA17</f>
        <v>0</v>
      </c>
      <c r="AB18" s="31">
        <f t="shared" ref="AB18" si="49">$D18*AA18</f>
        <v>0</v>
      </c>
      <c r="AC18" s="29">
        <f t="shared" si="39"/>
        <v>48</v>
      </c>
      <c r="AD18" s="31">
        <f t="shared" si="2"/>
        <v>0</v>
      </c>
      <c r="AE18" s="79"/>
    </row>
    <row r="19" spans="1:31" s="16" customFormat="1" ht="27" customHeight="1">
      <c r="A19" s="40" t="s">
        <v>24</v>
      </c>
      <c r="B19" s="39" t="s">
        <v>85</v>
      </c>
      <c r="C19" s="27" t="s">
        <v>74</v>
      </c>
      <c r="D19" s="32" t="s">
        <v>75</v>
      </c>
      <c r="E19" s="30">
        <f t="shared" ref="E19:AB19" si="50">E20+E21</f>
        <v>0</v>
      </c>
      <c r="F19" s="32">
        <f t="shared" si="50"/>
        <v>0</v>
      </c>
      <c r="G19" s="30">
        <f t="shared" si="50"/>
        <v>130</v>
      </c>
      <c r="H19" s="32">
        <f t="shared" si="50"/>
        <v>0</v>
      </c>
      <c r="I19" s="30">
        <f t="shared" si="50"/>
        <v>0</v>
      </c>
      <c r="J19" s="32">
        <f t="shared" si="50"/>
        <v>0</v>
      </c>
      <c r="K19" s="30">
        <f t="shared" si="50"/>
        <v>0</v>
      </c>
      <c r="L19" s="32">
        <f t="shared" si="50"/>
        <v>0</v>
      </c>
      <c r="M19" s="30">
        <f t="shared" si="50"/>
        <v>0</v>
      </c>
      <c r="N19" s="32">
        <f t="shared" si="50"/>
        <v>0</v>
      </c>
      <c r="O19" s="30">
        <f t="shared" si="50"/>
        <v>0</v>
      </c>
      <c r="P19" s="32">
        <f t="shared" si="50"/>
        <v>0</v>
      </c>
      <c r="Q19" s="30">
        <f t="shared" si="50"/>
        <v>0</v>
      </c>
      <c r="R19" s="32">
        <f t="shared" si="50"/>
        <v>0</v>
      </c>
      <c r="S19" s="30">
        <f t="shared" si="50"/>
        <v>0</v>
      </c>
      <c r="T19" s="32">
        <f t="shared" si="50"/>
        <v>0</v>
      </c>
      <c r="U19" s="30">
        <f t="shared" si="50"/>
        <v>0</v>
      </c>
      <c r="V19" s="32">
        <f t="shared" si="50"/>
        <v>0</v>
      </c>
      <c r="W19" s="30">
        <f t="shared" si="50"/>
        <v>0</v>
      </c>
      <c r="X19" s="32">
        <f t="shared" si="50"/>
        <v>0</v>
      </c>
      <c r="Y19" s="30">
        <f t="shared" si="50"/>
        <v>0</v>
      </c>
      <c r="Z19" s="32">
        <f t="shared" si="50"/>
        <v>0</v>
      </c>
      <c r="AA19" s="30">
        <f t="shared" si="50"/>
        <v>0</v>
      </c>
      <c r="AB19" s="32">
        <f t="shared" si="50"/>
        <v>0</v>
      </c>
      <c r="AC19" s="30">
        <f>E19+G19+I19+K19+M19+O19+Q19+S19+U19+W19+Y19+AA19</f>
        <v>130</v>
      </c>
      <c r="AD19" s="32">
        <f t="shared" si="2"/>
        <v>0</v>
      </c>
      <c r="AE19" s="79"/>
    </row>
    <row r="20" spans="1:31">
      <c r="A20" s="78" t="s">
        <v>15</v>
      </c>
      <c r="B20" s="19" t="s">
        <v>20</v>
      </c>
      <c r="C20" s="77" t="s">
        <v>74</v>
      </c>
      <c r="D20" s="57"/>
      <c r="E20" s="29">
        <v>0</v>
      </c>
      <c r="F20" s="31">
        <f t="shared" ref="F20" si="51">$D20*E20</f>
        <v>0</v>
      </c>
      <c r="G20" s="29">
        <v>100</v>
      </c>
      <c r="H20" s="31">
        <f t="shared" ref="H20" si="52">$D20*G20</f>
        <v>0</v>
      </c>
      <c r="I20" s="29">
        <v>0</v>
      </c>
      <c r="J20" s="31">
        <f t="shared" ref="J20" si="53">$D20*I20</f>
        <v>0</v>
      </c>
      <c r="K20" s="29">
        <v>0</v>
      </c>
      <c r="L20" s="31">
        <f t="shared" ref="L20" si="54">$D20*K20</f>
        <v>0</v>
      </c>
      <c r="M20" s="29">
        <v>0</v>
      </c>
      <c r="N20" s="31">
        <f t="shared" ref="N20" si="55">$D20*M20</f>
        <v>0</v>
      </c>
      <c r="O20" s="29">
        <v>0</v>
      </c>
      <c r="P20" s="31">
        <f t="shared" ref="P20" si="56">$D20*O20</f>
        <v>0</v>
      </c>
      <c r="Q20" s="29">
        <v>0</v>
      </c>
      <c r="R20" s="31">
        <f t="shared" ref="R20" si="57">$D20*Q20</f>
        <v>0</v>
      </c>
      <c r="S20" s="29">
        <v>0</v>
      </c>
      <c r="T20" s="31">
        <f t="shared" ref="T20" si="58">$D20*S20</f>
        <v>0</v>
      </c>
      <c r="U20" s="29">
        <v>0</v>
      </c>
      <c r="V20" s="31">
        <f t="shared" ref="V20" si="59">$D20*U20</f>
        <v>0</v>
      </c>
      <c r="W20" s="29">
        <v>0</v>
      </c>
      <c r="X20" s="31">
        <f t="shared" ref="X20" si="60">$D20*W20</f>
        <v>0</v>
      </c>
      <c r="Y20" s="29">
        <v>0</v>
      </c>
      <c r="Z20" s="31">
        <f t="shared" ref="Z20" si="61">$D20*Y20</f>
        <v>0</v>
      </c>
      <c r="AA20" s="29">
        <v>0</v>
      </c>
      <c r="AB20" s="31">
        <f t="shared" ref="AB20" si="62">$D20*AA20</f>
        <v>0</v>
      </c>
      <c r="AC20" s="29">
        <f t="shared" ref="AC20:AC21" si="63">E20+G20+I20+K20+M20+O20+Q20+S20+U20+W20+Y20+AA20</f>
        <v>100</v>
      </c>
      <c r="AD20" s="31">
        <f t="shared" si="2"/>
        <v>0</v>
      </c>
      <c r="AE20" s="79"/>
    </row>
    <row r="21" spans="1:31">
      <c r="A21" s="78" t="s">
        <v>25</v>
      </c>
      <c r="B21" s="19" t="s">
        <v>21</v>
      </c>
      <c r="C21" s="77" t="s">
        <v>74</v>
      </c>
      <c r="D21" s="57"/>
      <c r="E21" s="29">
        <f>(E20*1.3)-E20</f>
        <v>0</v>
      </c>
      <c r="F21" s="31">
        <f t="shared" ref="F21" si="64">$D21*E21</f>
        <v>0</v>
      </c>
      <c r="G21" s="29">
        <f>(G20*1.3)-G20</f>
        <v>30</v>
      </c>
      <c r="H21" s="31">
        <f t="shared" ref="H21" si="65">$D21*G21</f>
        <v>0</v>
      </c>
      <c r="I21" s="29">
        <f>(I20*1.3)-I20</f>
        <v>0</v>
      </c>
      <c r="J21" s="31">
        <f t="shared" ref="J21" si="66">$D21*I21</f>
        <v>0</v>
      </c>
      <c r="K21" s="29">
        <f>(K20*1.3)-K20</f>
        <v>0</v>
      </c>
      <c r="L21" s="31">
        <f t="shared" ref="L21" si="67">$D21*K21</f>
        <v>0</v>
      </c>
      <c r="M21" s="29">
        <f>(M20*1.3)-M20</f>
        <v>0</v>
      </c>
      <c r="N21" s="31">
        <f t="shared" ref="N21" si="68">$D21*M21</f>
        <v>0</v>
      </c>
      <c r="O21" s="29">
        <f>(O20*1.3)-O20</f>
        <v>0</v>
      </c>
      <c r="P21" s="31">
        <f t="shared" ref="P21" si="69">$D21*O21</f>
        <v>0</v>
      </c>
      <c r="Q21" s="29">
        <f>(Q20*1.3)-Q20</f>
        <v>0</v>
      </c>
      <c r="R21" s="31">
        <f t="shared" ref="R21" si="70">$D21*Q21</f>
        <v>0</v>
      </c>
      <c r="S21" s="29">
        <f>(S20*1.3)-S20</f>
        <v>0</v>
      </c>
      <c r="T21" s="31">
        <f t="shared" ref="T21" si="71">$D21*S21</f>
        <v>0</v>
      </c>
      <c r="U21" s="29">
        <f>(U20*1.3)-U20</f>
        <v>0</v>
      </c>
      <c r="V21" s="31">
        <f t="shared" ref="V21" si="72">$D21*U21</f>
        <v>0</v>
      </c>
      <c r="W21" s="29">
        <f>(W20*1.3)-W20</f>
        <v>0</v>
      </c>
      <c r="X21" s="31">
        <f t="shared" ref="X21" si="73">$D21*W21</f>
        <v>0</v>
      </c>
      <c r="Y21" s="29">
        <f>(Y20*1.3)-Y20</f>
        <v>0</v>
      </c>
      <c r="Z21" s="31">
        <f t="shared" ref="Z21" si="74">$D21*Y21</f>
        <v>0</v>
      </c>
      <c r="AA21" s="29">
        <f>(AA20*1.3)-AA20</f>
        <v>0</v>
      </c>
      <c r="AB21" s="31">
        <f t="shared" ref="AB21" si="75">$D21*AA21</f>
        <v>0</v>
      </c>
      <c r="AC21" s="29">
        <f t="shared" si="63"/>
        <v>30</v>
      </c>
      <c r="AD21" s="31">
        <f t="shared" si="2"/>
        <v>0</v>
      </c>
      <c r="AE21" s="79"/>
    </row>
    <row r="22" spans="1:31" s="16" customFormat="1" ht="27" customHeight="1">
      <c r="A22" s="40" t="s">
        <v>27</v>
      </c>
      <c r="B22" s="39" t="s">
        <v>143</v>
      </c>
      <c r="C22" s="27" t="s">
        <v>74</v>
      </c>
      <c r="D22" s="32" t="s">
        <v>75</v>
      </c>
      <c r="E22" s="30">
        <f t="shared" ref="E22" si="76">E23+E24</f>
        <v>0</v>
      </c>
      <c r="F22" s="32">
        <f>F23+F24</f>
        <v>0</v>
      </c>
      <c r="G22" s="30">
        <f t="shared" ref="G22:AA22" si="77">G23+G24</f>
        <v>0</v>
      </c>
      <c r="H22" s="32">
        <f t="shared" si="77"/>
        <v>0</v>
      </c>
      <c r="I22" s="30">
        <f t="shared" si="77"/>
        <v>0</v>
      </c>
      <c r="J22" s="32">
        <f t="shared" si="77"/>
        <v>0</v>
      </c>
      <c r="K22" s="30">
        <f t="shared" si="77"/>
        <v>0</v>
      </c>
      <c r="L22" s="32">
        <f t="shared" si="77"/>
        <v>0</v>
      </c>
      <c r="M22" s="30">
        <f t="shared" si="77"/>
        <v>13</v>
      </c>
      <c r="N22" s="32">
        <f t="shared" si="77"/>
        <v>0</v>
      </c>
      <c r="O22" s="30">
        <f t="shared" si="77"/>
        <v>0</v>
      </c>
      <c r="P22" s="32">
        <f t="shared" si="77"/>
        <v>0</v>
      </c>
      <c r="Q22" s="30">
        <f t="shared" si="77"/>
        <v>0</v>
      </c>
      <c r="R22" s="32">
        <f t="shared" si="77"/>
        <v>0</v>
      </c>
      <c r="S22" s="30">
        <f t="shared" si="77"/>
        <v>39</v>
      </c>
      <c r="T22" s="32">
        <f t="shared" si="77"/>
        <v>0</v>
      </c>
      <c r="U22" s="30">
        <f t="shared" si="77"/>
        <v>0</v>
      </c>
      <c r="V22" s="32">
        <f t="shared" si="77"/>
        <v>0</v>
      </c>
      <c r="W22" s="30">
        <f t="shared" si="77"/>
        <v>0</v>
      </c>
      <c r="X22" s="32">
        <f t="shared" si="77"/>
        <v>0</v>
      </c>
      <c r="Y22" s="30">
        <f t="shared" si="77"/>
        <v>26</v>
      </c>
      <c r="Z22" s="32">
        <f t="shared" si="77"/>
        <v>0</v>
      </c>
      <c r="AA22" s="30">
        <f t="shared" si="77"/>
        <v>0</v>
      </c>
      <c r="AB22" s="32">
        <f>AB23+AB24</f>
        <v>0</v>
      </c>
      <c r="AC22" s="30">
        <f>E22+G22+I22+K22+M22+O22+Q22+S22+U22+W22+Y22+AA22</f>
        <v>78</v>
      </c>
      <c r="AD22" s="32">
        <f t="shared" si="2"/>
        <v>0</v>
      </c>
      <c r="AE22" s="79"/>
    </row>
    <row r="23" spans="1:31">
      <c r="A23" s="78" t="s">
        <v>16</v>
      </c>
      <c r="B23" s="19" t="s">
        <v>20</v>
      </c>
      <c r="C23" s="77" t="s">
        <v>74</v>
      </c>
      <c r="D23" s="57"/>
      <c r="E23" s="29">
        <v>0</v>
      </c>
      <c r="F23" s="31">
        <f t="shared" ref="F23:F24" si="78">$D23*E23</f>
        <v>0</v>
      </c>
      <c r="G23" s="29">
        <v>0</v>
      </c>
      <c r="H23" s="31">
        <f t="shared" ref="H23:H24" si="79">$D23*G23</f>
        <v>0</v>
      </c>
      <c r="I23" s="29">
        <v>0</v>
      </c>
      <c r="J23" s="31">
        <f t="shared" ref="J23:J24" si="80">$D23*I23</f>
        <v>0</v>
      </c>
      <c r="K23" s="29">
        <v>0</v>
      </c>
      <c r="L23" s="31">
        <f t="shared" ref="L23:L24" si="81">$D23*K23</f>
        <v>0</v>
      </c>
      <c r="M23" s="29">
        <v>10</v>
      </c>
      <c r="N23" s="31">
        <f t="shared" ref="N23:N24" si="82">$D23*M23</f>
        <v>0</v>
      </c>
      <c r="O23" s="29">
        <v>0</v>
      </c>
      <c r="P23" s="31">
        <f t="shared" ref="P23:P24" si="83">$D23*O23</f>
        <v>0</v>
      </c>
      <c r="Q23" s="29">
        <v>0</v>
      </c>
      <c r="R23" s="31">
        <f t="shared" ref="R23:R24" si="84">$D23*Q23</f>
        <v>0</v>
      </c>
      <c r="S23" s="29">
        <v>30</v>
      </c>
      <c r="T23" s="31">
        <f t="shared" ref="T23:T24" si="85">$D23*S23</f>
        <v>0</v>
      </c>
      <c r="U23" s="29">
        <v>0</v>
      </c>
      <c r="V23" s="31">
        <f t="shared" ref="V23:V24" si="86">$D23*U23</f>
        <v>0</v>
      </c>
      <c r="W23" s="29">
        <v>0</v>
      </c>
      <c r="X23" s="31">
        <f t="shared" ref="X23:X24" si="87">$D23*W23</f>
        <v>0</v>
      </c>
      <c r="Y23" s="29">
        <v>20</v>
      </c>
      <c r="Z23" s="31">
        <f t="shared" ref="Z23:Z24" si="88">$D23*Y23</f>
        <v>0</v>
      </c>
      <c r="AA23" s="29">
        <v>0</v>
      </c>
      <c r="AB23" s="31">
        <f t="shared" ref="AB23:AB24" si="89">$D23*AA23</f>
        <v>0</v>
      </c>
      <c r="AC23" s="29">
        <f t="shared" ref="AC23:AC24" si="90">E23+G23+I23+K23+M23+O23+Q23+S23+U23+W23+Y23+AA23</f>
        <v>60</v>
      </c>
      <c r="AD23" s="31">
        <f t="shared" si="2"/>
        <v>0</v>
      </c>
      <c r="AE23" s="79"/>
    </row>
    <row r="24" spans="1:31">
      <c r="A24" s="78" t="s">
        <v>28</v>
      </c>
      <c r="B24" s="19" t="s">
        <v>21</v>
      </c>
      <c r="C24" s="77" t="s">
        <v>74</v>
      </c>
      <c r="D24" s="57"/>
      <c r="E24" s="29">
        <f>(E23*1.3)-E23</f>
        <v>0</v>
      </c>
      <c r="F24" s="31">
        <f t="shared" si="78"/>
        <v>0</v>
      </c>
      <c r="G24" s="29">
        <f>(G23*1.3)-G23</f>
        <v>0</v>
      </c>
      <c r="H24" s="31">
        <f t="shared" si="79"/>
        <v>0</v>
      </c>
      <c r="I24" s="29">
        <f>(I23*1.3)-I23</f>
        <v>0</v>
      </c>
      <c r="J24" s="31">
        <f t="shared" si="80"/>
        <v>0</v>
      </c>
      <c r="K24" s="29">
        <f>(K23*1.3)-K23</f>
        <v>0</v>
      </c>
      <c r="L24" s="31">
        <f t="shared" si="81"/>
        <v>0</v>
      </c>
      <c r="M24" s="29">
        <f>(M23*1.3)-M23</f>
        <v>3</v>
      </c>
      <c r="N24" s="31">
        <f t="shared" si="82"/>
        <v>0</v>
      </c>
      <c r="O24" s="29">
        <f>(O23*1.3)-O23</f>
        <v>0</v>
      </c>
      <c r="P24" s="31">
        <f t="shared" si="83"/>
        <v>0</v>
      </c>
      <c r="Q24" s="29">
        <f>(Q23*1.3)-Q23</f>
        <v>0</v>
      </c>
      <c r="R24" s="31">
        <f t="shared" si="84"/>
        <v>0</v>
      </c>
      <c r="S24" s="29">
        <f>(S23*1.3)-S23</f>
        <v>9</v>
      </c>
      <c r="T24" s="31">
        <f t="shared" si="85"/>
        <v>0</v>
      </c>
      <c r="U24" s="29">
        <f>(U23*1.3)-U23</f>
        <v>0</v>
      </c>
      <c r="V24" s="31">
        <f t="shared" si="86"/>
        <v>0</v>
      </c>
      <c r="W24" s="29">
        <f>(W23*1.3)-W23</f>
        <v>0</v>
      </c>
      <c r="X24" s="31">
        <f t="shared" si="87"/>
        <v>0</v>
      </c>
      <c r="Y24" s="29">
        <f>(Y23*1.3)-Y23</f>
        <v>6</v>
      </c>
      <c r="Z24" s="31">
        <f t="shared" si="88"/>
        <v>0</v>
      </c>
      <c r="AA24" s="29">
        <f>(AA23*1.3)-AA23</f>
        <v>0</v>
      </c>
      <c r="AB24" s="31">
        <f t="shared" si="89"/>
        <v>0</v>
      </c>
      <c r="AC24" s="29">
        <f t="shared" si="90"/>
        <v>18</v>
      </c>
      <c r="AD24" s="31">
        <f t="shared" si="2"/>
        <v>0</v>
      </c>
      <c r="AE24" s="79"/>
    </row>
    <row r="25" spans="1:31" s="16" customFormat="1" ht="27" customHeight="1">
      <c r="A25" s="40" t="s">
        <v>29</v>
      </c>
      <c r="B25" s="39" t="s">
        <v>84</v>
      </c>
      <c r="C25" s="27" t="s">
        <v>74</v>
      </c>
      <c r="D25" s="32" t="s">
        <v>75</v>
      </c>
      <c r="E25" s="30">
        <f t="shared" ref="E25:AB25" si="91">E26+E27</f>
        <v>0</v>
      </c>
      <c r="F25" s="32">
        <f t="shared" si="91"/>
        <v>0</v>
      </c>
      <c r="G25" s="30">
        <f t="shared" si="91"/>
        <v>130</v>
      </c>
      <c r="H25" s="32">
        <f t="shared" si="91"/>
        <v>0</v>
      </c>
      <c r="I25" s="30">
        <f t="shared" si="91"/>
        <v>0</v>
      </c>
      <c r="J25" s="32">
        <f t="shared" si="91"/>
        <v>0</v>
      </c>
      <c r="K25" s="30">
        <f t="shared" si="91"/>
        <v>0</v>
      </c>
      <c r="L25" s="32">
        <f t="shared" si="91"/>
        <v>0</v>
      </c>
      <c r="M25" s="30">
        <f t="shared" si="91"/>
        <v>130</v>
      </c>
      <c r="N25" s="32">
        <f t="shared" si="91"/>
        <v>0</v>
      </c>
      <c r="O25" s="30">
        <f t="shared" si="91"/>
        <v>0</v>
      </c>
      <c r="P25" s="32">
        <f t="shared" si="91"/>
        <v>0</v>
      </c>
      <c r="Q25" s="30">
        <f t="shared" si="91"/>
        <v>0</v>
      </c>
      <c r="R25" s="32">
        <f t="shared" si="91"/>
        <v>0</v>
      </c>
      <c r="S25" s="30">
        <f t="shared" si="91"/>
        <v>130</v>
      </c>
      <c r="T25" s="32">
        <f t="shared" si="91"/>
        <v>0</v>
      </c>
      <c r="U25" s="30">
        <f t="shared" si="91"/>
        <v>0</v>
      </c>
      <c r="V25" s="32">
        <f t="shared" si="91"/>
        <v>0</v>
      </c>
      <c r="W25" s="30">
        <f t="shared" si="91"/>
        <v>0</v>
      </c>
      <c r="X25" s="32">
        <f t="shared" si="91"/>
        <v>0</v>
      </c>
      <c r="Y25" s="30">
        <f t="shared" si="91"/>
        <v>130</v>
      </c>
      <c r="Z25" s="32">
        <f t="shared" si="91"/>
        <v>0</v>
      </c>
      <c r="AA25" s="30">
        <f t="shared" si="91"/>
        <v>0</v>
      </c>
      <c r="AB25" s="32">
        <f t="shared" si="91"/>
        <v>0</v>
      </c>
      <c r="AC25" s="30">
        <f>E25+G25+I25+K25+M25+O25+Q25+S25+U25+W25+Y25+AA25</f>
        <v>520</v>
      </c>
      <c r="AD25" s="32">
        <f t="shared" ref="AD25:AD45" si="92">F25+H25+J25+L25+N25+P25+R25+T25+V25+X25+Z25+AB25</f>
        <v>0</v>
      </c>
      <c r="AE25" s="79"/>
    </row>
    <row r="26" spans="1:31">
      <c r="A26" s="78" t="s">
        <v>30</v>
      </c>
      <c r="B26" s="19" t="s">
        <v>20</v>
      </c>
      <c r="C26" s="77" t="s">
        <v>74</v>
      </c>
      <c r="D26" s="57"/>
      <c r="E26" s="29">
        <v>0</v>
      </c>
      <c r="F26" s="31">
        <f>D26*E26</f>
        <v>0</v>
      </c>
      <c r="G26" s="29">
        <v>100</v>
      </c>
      <c r="H26" s="31">
        <f>$D26*G26</f>
        <v>0</v>
      </c>
      <c r="I26" s="29">
        <v>0</v>
      </c>
      <c r="J26" s="31">
        <f>$D26*I26</f>
        <v>0</v>
      </c>
      <c r="K26" s="29">
        <v>0</v>
      </c>
      <c r="L26" s="31">
        <f>$D26*K26</f>
        <v>0</v>
      </c>
      <c r="M26" s="29">
        <v>100</v>
      </c>
      <c r="N26" s="31">
        <f>$D26*M26</f>
        <v>0</v>
      </c>
      <c r="O26" s="29">
        <v>0</v>
      </c>
      <c r="P26" s="31">
        <f>$D26*O26</f>
        <v>0</v>
      </c>
      <c r="Q26" s="29">
        <v>0</v>
      </c>
      <c r="R26" s="31">
        <f>$D26*Q26</f>
        <v>0</v>
      </c>
      <c r="S26" s="29">
        <v>100</v>
      </c>
      <c r="T26" s="31">
        <f>$D26*S26</f>
        <v>0</v>
      </c>
      <c r="U26" s="29">
        <v>0</v>
      </c>
      <c r="V26" s="31">
        <f>$D26*U26</f>
        <v>0</v>
      </c>
      <c r="W26" s="29">
        <v>0</v>
      </c>
      <c r="X26" s="31">
        <f>$D26*W26</f>
        <v>0</v>
      </c>
      <c r="Y26" s="29">
        <v>100</v>
      </c>
      <c r="Z26" s="31">
        <f>$D26*Y26</f>
        <v>0</v>
      </c>
      <c r="AA26" s="29">
        <v>0</v>
      </c>
      <c r="AB26" s="31">
        <f>$D26*AA26</f>
        <v>0</v>
      </c>
      <c r="AC26" s="29">
        <f t="shared" ref="AC26:AC27" si="93">E26+G26+I26+K26+M26+O26+Q26+S26+U26+W26+Y26+AA26</f>
        <v>400</v>
      </c>
      <c r="AD26" s="31">
        <f t="shared" si="92"/>
        <v>0</v>
      </c>
      <c r="AE26" s="79"/>
    </row>
    <row r="27" spans="1:31">
      <c r="A27" s="78" t="s">
        <v>31</v>
      </c>
      <c r="B27" s="19" t="s">
        <v>21</v>
      </c>
      <c r="C27" s="77" t="s">
        <v>74</v>
      </c>
      <c r="D27" s="57"/>
      <c r="E27" s="29">
        <f>(E26*1.3)-E26</f>
        <v>0</v>
      </c>
      <c r="F27" s="31">
        <f>D27*E27</f>
        <v>0</v>
      </c>
      <c r="G27" s="29">
        <f>(G26*1.3)-G26</f>
        <v>30</v>
      </c>
      <c r="H27" s="31">
        <f>$D27*G27</f>
        <v>0</v>
      </c>
      <c r="I27" s="29">
        <f>(I26*1.3)-I26</f>
        <v>0</v>
      </c>
      <c r="J27" s="31">
        <f>$D27*I27</f>
        <v>0</v>
      </c>
      <c r="K27" s="29">
        <f>(K26*1.3)-K26</f>
        <v>0</v>
      </c>
      <c r="L27" s="31">
        <f>$D27*K27</f>
        <v>0</v>
      </c>
      <c r="M27" s="29">
        <f>(M26*1.3)-M26</f>
        <v>30</v>
      </c>
      <c r="N27" s="31">
        <f>$D27*M27</f>
        <v>0</v>
      </c>
      <c r="O27" s="29">
        <f>(O26*1.3)-O26</f>
        <v>0</v>
      </c>
      <c r="P27" s="31">
        <f>$D27*O27</f>
        <v>0</v>
      </c>
      <c r="Q27" s="29">
        <f>(Q26*1.3)-Q26</f>
        <v>0</v>
      </c>
      <c r="R27" s="31">
        <f>$D27*Q27</f>
        <v>0</v>
      </c>
      <c r="S27" s="29">
        <f>(S26*1.3)-S26</f>
        <v>30</v>
      </c>
      <c r="T27" s="31">
        <f>$D27*S27</f>
        <v>0</v>
      </c>
      <c r="U27" s="29">
        <f>(U26*1.3)-U26</f>
        <v>0</v>
      </c>
      <c r="V27" s="31">
        <f>$D27*U27</f>
        <v>0</v>
      </c>
      <c r="W27" s="29">
        <f>(W26*1.3)-W26</f>
        <v>0</v>
      </c>
      <c r="X27" s="31">
        <f>$D27*W27</f>
        <v>0</v>
      </c>
      <c r="Y27" s="29">
        <f>(Y26*1.3)-Y26</f>
        <v>30</v>
      </c>
      <c r="Z27" s="31">
        <f>$D27*Y27</f>
        <v>0</v>
      </c>
      <c r="AA27" s="29">
        <f>(AA26*1.3)-AA26</f>
        <v>0</v>
      </c>
      <c r="AB27" s="31">
        <f>$D27*AA27</f>
        <v>0</v>
      </c>
      <c r="AC27" s="29">
        <f t="shared" si="93"/>
        <v>120</v>
      </c>
      <c r="AD27" s="31">
        <f t="shared" si="92"/>
        <v>0</v>
      </c>
      <c r="AE27" s="79"/>
    </row>
    <row r="28" spans="1:31" s="16" customFormat="1" ht="39">
      <c r="A28" s="40" t="s">
        <v>32</v>
      </c>
      <c r="B28" s="39" t="s">
        <v>93</v>
      </c>
      <c r="C28" s="27" t="s">
        <v>74</v>
      </c>
      <c r="D28" s="32" t="s">
        <v>75</v>
      </c>
      <c r="E28" s="30">
        <f t="shared" ref="E28:AB28" si="94">E29+E30</f>
        <v>0</v>
      </c>
      <c r="F28" s="32">
        <f t="shared" si="94"/>
        <v>0</v>
      </c>
      <c r="G28" s="30">
        <f t="shared" si="94"/>
        <v>130</v>
      </c>
      <c r="H28" s="32">
        <f t="shared" si="94"/>
        <v>0</v>
      </c>
      <c r="I28" s="30">
        <f t="shared" si="94"/>
        <v>0</v>
      </c>
      <c r="J28" s="32">
        <f t="shared" si="94"/>
        <v>0</v>
      </c>
      <c r="K28" s="30">
        <f t="shared" si="94"/>
        <v>0</v>
      </c>
      <c r="L28" s="32">
        <f t="shared" si="94"/>
        <v>0</v>
      </c>
      <c r="M28" s="30">
        <f t="shared" si="94"/>
        <v>130</v>
      </c>
      <c r="N28" s="32">
        <f t="shared" si="94"/>
        <v>0</v>
      </c>
      <c r="O28" s="30">
        <f t="shared" si="94"/>
        <v>0</v>
      </c>
      <c r="P28" s="32">
        <f t="shared" si="94"/>
        <v>0</v>
      </c>
      <c r="Q28" s="30">
        <f t="shared" si="94"/>
        <v>0</v>
      </c>
      <c r="R28" s="32">
        <f t="shared" si="94"/>
        <v>0</v>
      </c>
      <c r="S28" s="30">
        <f t="shared" si="94"/>
        <v>130</v>
      </c>
      <c r="T28" s="32">
        <f t="shared" si="94"/>
        <v>0</v>
      </c>
      <c r="U28" s="30">
        <f t="shared" si="94"/>
        <v>0</v>
      </c>
      <c r="V28" s="32">
        <f t="shared" si="94"/>
        <v>0</v>
      </c>
      <c r="W28" s="30">
        <f t="shared" si="94"/>
        <v>0</v>
      </c>
      <c r="X28" s="32">
        <f t="shared" si="94"/>
        <v>0</v>
      </c>
      <c r="Y28" s="30">
        <f t="shared" si="94"/>
        <v>130</v>
      </c>
      <c r="Z28" s="32">
        <f t="shared" si="94"/>
        <v>0</v>
      </c>
      <c r="AA28" s="30">
        <f t="shared" si="94"/>
        <v>0</v>
      </c>
      <c r="AB28" s="32">
        <f t="shared" si="94"/>
        <v>0</v>
      </c>
      <c r="AC28" s="30">
        <f>E28+G28+I28+K28+M28+O28+Q28+S28+U28+W28+Y28+AA28</f>
        <v>520</v>
      </c>
      <c r="AD28" s="32">
        <f t="shared" si="92"/>
        <v>0</v>
      </c>
      <c r="AE28" s="79"/>
    </row>
    <row r="29" spans="1:31">
      <c r="A29" s="78" t="s">
        <v>33</v>
      </c>
      <c r="B29" s="19" t="s">
        <v>20</v>
      </c>
      <c r="C29" s="77" t="s">
        <v>74</v>
      </c>
      <c r="D29" s="57"/>
      <c r="E29" s="29">
        <v>0</v>
      </c>
      <c r="F29" s="31">
        <f>D29*E29</f>
        <v>0</v>
      </c>
      <c r="G29" s="29">
        <v>100</v>
      </c>
      <c r="H29" s="31">
        <f>$D29*G29</f>
        <v>0</v>
      </c>
      <c r="I29" s="29">
        <v>0</v>
      </c>
      <c r="J29" s="31">
        <f>$D29*I29</f>
        <v>0</v>
      </c>
      <c r="K29" s="29">
        <v>0</v>
      </c>
      <c r="L29" s="31">
        <f>$D29*K29</f>
        <v>0</v>
      </c>
      <c r="M29" s="29">
        <v>100</v>
      </c>
      <c r="N29" s="31">
        <f>$D29*M29</f>
        <v>0</v>
      </c>
      <c r="O29" s="29">
        <v>0</v>
      </c>
      <c r="P29" s="31">
        <f>$D29*O29</f>
        <v>0</v>
      </c>
      <c r="Q29" s="29">
        <v>0</v>
      </c>
      <c r="R29" s="31">
        <f>$D29*Q29</f>
        <v>0</v>
      </c>
      <c r="S29" s="29">
        <v>100</v>
      </c>
      <c r="T29" s="31">
        <f>$D29*S29</f>
        <v>0</v>
      </c>
      <c r="U29" s="29">
        <v>0</v>
      </c>
      <c r="V29" s="31">
        <f>$D29*U29</f>
        <v>0</v>
      </c>
      <c r="W29" s="29">
        <v>0</v>
      </c>
      <c r="X29" s="31">
        <f>$D29*W29</f>
        <v>0</v>
      </c>
      <c r="Y29" s="29">
        <v>100</v>
      </c>
      <c r="Z29" s="31">
        <f>$D29*Y29</f>
        <v>0</v>
      </c>
      <c r="AA29" s="29">
        <v>0</v>
      </c>
      <c r="AB29" s="31">
        <f>$D29*AA29</f>
        <v>0</v>
      </c>
      <c r="AC29" s="29">
        <f t="shared" ref="AC29:AC30" si="95">E29+G29+I29+K29+M29+O29+Q29+S29+U29+W29+Y29+AA29</f>
        <v>400</v>
      </c>
      <c r="AD29" s="31">
        <f t="shared" si="92"/>
        <v>0</v>
      </c>
      <c r="AE29" s="79"/>
    </row>
    <row r="30" spans="1:31">
      <c r="A30" s="78" t="s">
        <v>34</v>
      </c>
      <c r="B30" s="19" t="s">
        <v>21</v>
      </c>
      <c r="C30" s="77" t="s">
        <v>74</v>
      </c>
      <c r="D30" s="57"/>
      <c r="E30" s="29">
        <f>(E29*1.3)-E29</f>
        <v>0</v>
      </c>
      <c r="F30" s="31">
        <f>D30*E30</f>
        <v>0</v>
      </c>
      <c r="G30" s="29">
        <f>(G29*1.3)-G29</f>
        <v>30</v>
      </c>
      <c r="H30" s="31">
        <f>$D30*G30</f>
        <v>0</v>
      </c>
      <c r="I30" s="29">
        <f>(I29*1.3)-I29</f>
        <v>0</v>
      </c>
      <c r="J30" s="31">
        <f>$D30*I30</f>
        <v>0</v>
      </c>
      <c r="K30" s="29">
        <f>(K29*1.3)-K29</f>
        <v>0</v>
      </c>
      <c r="L30" s="31">
        <f>$D30*K30</f>
        <v>0</v>
      </c>
      <c r="M30" s="29">
        <f>(M29*1.3)-M29</f>
        <v>30</v>
      </c>
      <c r="N30" s="31">
        <f>$D30*M30</f>
        <v>0</v>
      </c>
      <c r="O30" s="29">
        <f>(O29*1.3)-O29</f>
        <v>0</v>
      </c>
      <c r="P30" s="31">
        <f>$D30*O30</f>
        <v>0</v>
      </c>
      <c r="Q30" s="29">
        <f>(Q29*1.3)-Q29</f>
        <v>0</v>
      </c>
      <c r="R30" s="31">
        <f>$D30*Q30</f>
        <v>0</v>
      </c>
      <c r="S30" s="29">
        <f>(S29*1.3)-S29</f>
        <v>30</v>
      </c>
      <c r="T30" s="31">
        <f>$D30*S30</f>
        <v>0</v>
      </c>
      <c r="U30" s="29">
        <f>(U29*1.3)-U29</f>
        <v>0</v>
      </c>
      <c r="V30" s="31">
        <f>$D30*U30</f>
        <v>0</v>
      </c>
      <c r="W30" s="29">
        <f>(W29*1.3)-W29</f>
        <v>0</v>
      </c>
      <c r="X30" s="31">
        <f>$D30*W30</f>
        <v>0</v>
      </c>
      <c r="Y30" s="29">
        <f>(Y29*1.3)-Y29</f>
        <v>30</v>
      </c>
      <c r="Z30" s="31">
        <f>$D30*Y30</f>
        <v>0</v>
      </c>
      <c r="AA30" s="29">
        <f>(AA29*1.3)-AA29</f>
        <v>0</v>
      </c>
      <c r="AB30" s="31">
        <f>$D30*AA30</f>
        <v>0</v>
      </c>
      <c r="AC30" s="29">
        <f t="shared" si="95"/>
        <v>120</v>
      </c>
      <c r="AD30" s="31">
        <f t="shared" si="92"/>
        <v>0</v>
      </c>
      <c r="AE30" s="79"/>
    </row>
    <row r="31" spans="1:31" s="16" customFormat="1" ht="39">
      <c r="A31" s="40" t="s">
        <v>36</v>
      </c>
      <c r="B31" s="39" t="s">
        <v>267</v>
      </c>
      <c r="C31" s="27" t="s">
        <v>74</v>
      </c>
      <c r="D31" s="32" t="s">
        <v>75</v>
      </c>
      <c r="E31" s="30">
        <f t="shared" ref="E31:AB31" si="96">E32+E33</f>
        <v>0</v>
      </c>
      <c r="F31" s="32">
        <f t="shared" si="96"/>
        <v>0</v>
      </c>
      <c r="G31" s="30">
        <f t="shared" si="96"/>
        <v>0</v>
      </c>
      <c r="H31" s="32">
        <f t="shared" si="96"/>
        <v>0</v>
      </c>
      <c r="I31" s="30">
        <f t="shared" si="96"/>
        <v>220.00000000000003</v>
      </c>
      <c r="J31" s="32">
        <f t="shared" si="96"/>
        <v>0</v>
      </c>
      <c r="K31" s="30">
        <f t="shared" si="96"/>
        <v>0</v>
      </c>
      <c r="L31" s="32">
        <f t="shared" si="96"/>
        <v>0</v>
      </c>
      <c r="M31" s="30">
        <f t="shared" si="96"/>
        <v>0</v>
      </c>
      <c r="N31" s="32">
        <f t="shared" si="96"/>
        <v>0</v>
      </c>
      <c r="O31" s="30">
        <f t="shared" si="96"/>
        <v>220.00000000000003</v>
      </c>
      <c r="P31" s="32">
        <f t="shared" si="96"/>
        <v>0</v>
      </c>
      <c r="Q31" s="30">
        <f t="shared" si="96"/>
        <v>0</v>
      </c>
      <c r="R31" s="32">
        <f t="shared" si="96"/>
        <v>0</v>
      </c>
      <c r="S31" s="30">
        <f t="shared" si="96"/>
        <v>0</v>
      </c>
      <c r="T31" s="32">
        <f t="shared" si="96"/>
        <v>0</v>
      </c>
      <c r="U31" s="30">
        <f t="shared" si="96"/>
        <v>220.00000000000003</v>
      </c>
      <c r="V31" s="32">
        <f t="shared" si="96"/>
        <v>0</v>
      </c>
      <c r="W31" s="30">
        <f t="shared" si="96"/>
        <v>0</v>
      </c>
      <c r="X31" s="32">
        <f t="shared" si="96"/>
        <v>0</v>
      </c>
      <c r="Y31" s="30">
        <f t="shared" si="96"/>
        <v>220.00000000000003</v>
      </c>
      <c r="Z31" s="32">
        <f t="shared" si="96"/>
        <v>0</v>
      </c>
      <c r="AA31" s="30">
        <f t="shared" si="96"/>
        <v>0</v>
      </c>
      <c r="AB31" s="32">
        <f t="shared" si="96"/>
        <v>0</v>
      </c>
      <c r="AC31" s="30">
        <f>E31+G31+I31+K31+M31+O31+Q31+S31+U31+W31+Y31+AA31</f>
        <v>880.00000000000011</v>
      </c>
      <c r="AD31" s="32">
        <f t="shared" si="92"/>
        <v>0</v>
      </c>
      <c r="AE31" s="79"/>
    </row>
    <row r="32" spans="1:31">
      <c r="A32" s="78" t="s">
        <v>37</v>
      </c>
      <c r="B32" s="19" t="s">
        <v>268</v>
      </c>
      <c r="C32" s="77" t="s">
        <v>74</v>
      </c>
      <c r="D32" s="57"/>
      <c r="E32" s="29">
        <v>0</v>
      </c>
      <c r="F32" s="31">
        <f>D32*E32</f>
        <v>0</v>
      </c>
      <c r="G32" s="29">
        <v>0</v>
      </c>
      <c r="H32" s="31">
        <f>$D32*G32</f>
        <v>0</v>
      </c>
      <c r="I32" s="29">
        <v>200</v>
      </c>
      <c r="J32" s="31">
        <f>$D32*I32</f>
        <v>0</v>
      </c>
      <c r="K32" s="29">
        <v>0</v>
      </c>
      <c r="L32" s="31">
        <f>$D32*K32</f>
        <v>0</v>
      </c>
      <c r="M32" s="29">
        <v>0</v>
      </c>
      <c r="N32" s="31">
        <f>$D32*M32</f>
        <v>0</v>
      </c>
      <c r="O32" s="29">
        <v>200</v>
      </c>
      <c r="P32" s="31">
        <f>$D32*O32</f>
        <v>0</v>
      </c>
      <c r="Q32" s="29">
        <v>0</v>
      </c>
      <c r="R32" s="31">
        <f>$D32*Q32</f>
        <v>0</v>
      </c>
      <c r="S32" s="29">
        <v>0</v>
      </c>
      <c r="T32" s="31">
        <f>$D32*S32</f>
        <v>0</v>
      </c>
      <c r="U32" s="29">
        <v>200</v>
      </c>
      <c r="V32" s="31">
        <f>$D32*U32</f>
        <v>0</v>
      </c>
      <c r="W32" s="29">
        <v>0</v>
      </c>
      <c r="X32" s="31">
        <f>$D32*W32</f>
        <v>0</v>
      </c>
      <c r="Y32" s="29">
        <v>200</v>
      </c>
      <c r="Z32" s="31">
        <f>$D32*Y32</f>
        <v>0</v>
      </c>
      <c r="AA32" s="29">
        <v>0</v>
      </c>
      <c r="AB32" s="31">
        <f>$D32*AA32</f>
        <v>0</v>
      </c>
      <c r="AC32" s="29">
        <f t="shared" ref="AC32:AC33" si="97">E32+G32+I32+K32+M32+O32+Q32+S32+U32+W32+Y32+AA32</f>
        <v>800</v>
      </c>
      <c r="AD32" s="31">
        <f>F32+H32+J32+L32+N32+P32+R32+T32+V32+X32+Z32+AB32</f>
        <v>0</v>
      </c>
      <c r="AE32" s="79"/>
    </row>
    <row r="33" spans="1:31">
      <c r="A33" s="78" t="s">
        <v>38</v>
      </c>
      <c r="B33" s="19" t="s">
        <v>21</v>
      </c>
      <c r="C33" s="77" t="s">
        <v>74</v>
      </c>
      <c r="D33" s="57"/>
      <c r="E33" s="29">
        <f>(E32*1.1)-E32</f>
        <v>0</v>
      </c>
      <c r="F33" s="31">
        <f>D33*E33</f>
        <v>0</v>
      </c>
      <c r="G33" s="29">
        <f t="shared" ref="G33" si="98">(G32*1.1)-G32</f>
        <v>0</v>
      </c>
      <c r="H33" s="31">
        <f>$D33*G33</f>
        <v>0</v>
      </c>
      <c r="I33" s="29">
        <f t="shared" ref="I33" si="99">(I32*1.1)-I32</f>
        <v>20.000000000000028</v>
      </c>
      <c r="J33" s="31">
        <f>$D33*I33</f>
        <v>0</v>
      </c>
      <c r="K33" s="29">
        <f t="shared" ref="K33" si="100">(K32*1.1)-K32</f>
        <v>0</v>
      </c>
      <c r="L33" s="31">
        <f>$D33*K33</f>
        <v>0</v>
      </c>
      <c r="M33" s="29">
        <f t="shared" ref="M33" si="101">(M32*1.1)-M32</f>
        <v>0</v>
      </c>
      <c r="N33" s="31">
        <f>$D33*M33</f>
        <v>0</v>
      </c>
      <c r="O33" s="29">
        <f t="shared" ref="O33" si="102">(O32*1.1)-O32</f>
        <v>20.000000000000028</v>
      </c>
      <c r="P33" s="31">
        <f>$D33*O33</f>
        <v>0</v>
      </c>
      <c r="Q33" s="29">
        <f t="shared" ref="Q33" si="103">(Q32*1.1)-Q32</f>
        <v>0</v>
      </c>
      <c r="R33" s="31">
        <f>$D33*Q33</f>
        <v>0</v>
      </c>
      <c r="S33" s="29">
        <f t="shared" ref="S33" si="104">(S32*1.1)-S32</f>
        <v>0</v>
      </c>
      <c r="T33" s="31">
        <f>$D33*S33</f>
        <v>0</v>
      </c>
      <c r="U33" s="29">
        <f t="shared" ref="U33" si="105">(U32*1.1)-U32</f>
        <v>20.000000000000028</v>
      </c>
      <c r="V33" s="31">
        <f>$D33*U33</f>
        <v>0</v>
      </c>
      <c r="W33" s="29">
        <f t="shared" ref="W33" si="106">(W32*1.1)-W32</f>
        <v>0</v>
      </c>
      <c r="X33" s="31">
        <f>$D33*W33</f>
        <v>0</v>
      </c>
      <c r="Y33" s="29">
        <f t="shared" ref="Y33" si="107">(Y32*1.1)-Y32</f>
        <v>20.000000000000028</v>
      </c>
      <c r="Z33" s="31">
        <f>$D33*Y33</f>
        <v>0</v>
      </c>
      <c r="AA33" s="29">
        <f t="shared" ref="AA33" si="108">(AA32*1.1)-AA32</f>
        <v>0</v>
      </c>
      <c r="AB33" s="31">
        <f>$D33*AA33</f>
        <v>0</v>
      </c>
      <c r="AC33" s="29">
        <f t="shared" si="97"/>
        <v>80.000000000000114</v>
      </c>
      <c r="AD33" s="31">
        <f t="shared" si="92"/>
        <v>0</v>
      </c>
      <c r="AE33" s="79"/>
    </row>
    <row r="34" spans="1:31" s="16" customFormat="1" ht="45" customHeight="1">
      <c r="A34" s="40" t="s">
        <v>40</v>
      </c>
      <c r="B34" s="39" t="s">
        <v>83</v>
      </c>
      <c r="C34" s="27" t="s">
        <v>74</v>
      </c>
      <c r="D34" s="32" t="s">
        <v>75</v>
      </c>
      <c r="E34" s="30">
        <f t="shared" ref="E34:AB34" si="109">E35+E36</f>
        <v>0</v>
      </c>
      <c r="F34" s="32">
        <f t="shared" si="109"/>
        <v>0</v>
      </c>
      <c r="G34" s="30">
        <f t="shared" si="109"/>
        <v>20</v>
      </c>
      <c r="H34" s="32">
        <f t="shared" si="109"/>
        <v>0</v>
      </c>
      <c r="I34" s="30">
        <f t="shared" si="109"/>
        <v>0</v>
      </c>
      <c r="J34" s="32">
        <f t="shared" si="109"/>
        <v>0</v>
      </c>
      <c r="K34" s="30">
        <f t="shared" si="109"/>
        <v>0</v>
      </c>
      <c r="L34" s="32">
        <f t="shared" si="109"/>
        <v>0</v>
      </c>
      <c r="M34" s="30">
        <f t="shared" si="109"/>
        <v>20</v>
      </c>
      <c r="N34" s="32">
        <f t="shared" si="109"/>
        <v>0</v>
      </c>
      <c r="O34" s="30">
        <f t="shared" si="109"/>
        <v>0</v>
      </c>
      <c r="P34" s="32">
        <f t="shared" si="109"/>
        <v>0</v>
      </c>
      <c r="Q34" s="30">
        <f t="shared" si="109"/>
        <v>0</v>
      </c>
      <c r="R34" s="32">
        <f t="shared" si="109"/>
        <v>0</v>
      </c>
      <c r="S34" s="30">
        <f t="shared" si="109"/>
        <v>20</v>
      </c>
      <c r="T34" s="32">
        <f t="shared" si="109"/>
        <v>0</v>
      </c>
      <c r="U34" s="30">
        <f t="shared" si="109"/>
        <v>0</v>
      </c>
      <c r="V34" s="32">
        <f t="shared" si="109"/>
        <v>0</v>
      </c>
      <c r="W34" s="30">
        <f t="shared" si="109"/>
        <v>0</v>
      </c>
      <c r="X34" s="32">
        <f t="shared" si="109"/>
        <v>0</v>
      </c>
      <c r="Y34" s="30">
        <f t="shared" si="109"/>
        <v>20</v>
      </c>
      <c r="Z34" s="32">
        <f t="shared" si="109"/>
        <v>0</v>
      </c>
      <c r="AA34" s="30">
        <f t="shared" si="109"/>
        <v>0</v>
      </c>
      <c r="AB34" s="32">
        <f t="shared" si="109"/>
        <v>0</v>
      </c>
      <c r="AC34" s="30">
        <f>E34+G34+I34+K34+M34+O34+Q34+S34+U34+W34+Y34+AA34</f>
        <v>80</v>
      </c>
      <c r="AD34" s="32">
        <f t="shared" si="92"/>
        <v>0</v>
      </c>
      <c r="AE34" s="79"/>
    </row>
    <row r="35" spans="1:31" ht="26">
      <c r="A35" s="78" t="s">
        <v>41</v>
      </c>
      <c r="B35" s="43" t="s">
        <v>50</v>
      </c>
      <c r="C35" s="77" t="s">
        <v>74</v>
      </c>
      <c r="D35" s="57"/>
      <c r="E35" s="29">
        <v>0</v>
      </c>
      <c r="F35" s="31">
        <f>D35*E35</f>
        <v>0</v>
      </c>
      <c r="G35" s="29">
        <v>10</v>
      </c>
      <c r="H35" s="31">
        <f>$D35*G35</f>
        <v>0</v>
      </c>
      <c r="I35" s="29">
        <v>0</v>
      </c>
      <c r="J35" s="31">
        <f>$D35*I35</f>
        <v>0</v>
      </c>
      <c r="K35" s="29">
        <v>0</v>
      </c>
      <c r="L35" s="31">
        <f>$D35*K35</f>
        <v>0</v>
      </c>
      <c r="M35" s="29">
        <v>10</v>
      </c>
      <c r="N35" s="31">
        <f>$D35*M35</f>
        <v>0</v>
      </c>
      <c r="O35" s="29">
        <v>0</v>
      </c>
      <c r="P35" s="31">
        <f>$D35*O35</f>
        <v>0</v>
      </c>
      <c r="Q35" s="29">
        <v>0</v>
      </c>
      <c r="R35" s="31">
        <f>$D35*Q35</f>
        <v>0</v>
      </c>
      <c r="S35" s="29">
        <v>10</v>
      </c>
      <c r="T35" s="31">
        <f>$D35*S35</f>
        <v>0</v>
      </c>
      <c r="U35" s="29">
        <v>0</v>
      </c>
      <c r="V35" s="31">
        <f>$D35*U35</f>
        <v>0</v>
      </c>
      <c r="W35" s="29">
        <v>0</v>
      </c>
      <c r="X35" s="31">
        <f>$D35*W35</f>
        <v>0</v>
      </c>
      <c r="Y35" s="29">
        <v>10</v>
      </c>
      <c r="Z35" s="31">
        <f>$D35*Y35</f>
        <v>0</v>
      </c>
      <c r="AA35" s="29">
        <v>0</v>
      </c>
      <c r="AB35" s="31">
        <f>$D35*AA35</f>
        <v>0</v>
      </c>
      <c r="AC35" s="29">
        <f t="shared" ref="AC35:AC36" si="110">E35+G35+I35+K35+M35+O35+Q35+S35+U35+W35+Y35+AA35</f>
        <v>40</v>
      </c>
      <c r="AD35" s="31">
        <f t="shared" si="92"/>
        <v>0</v>
      </c>
      <c r="AE35" s="79"/>
    </row>
    <row r="36" spans="1:31" ht="39">
      <c r="A36" s="78" t="s">
        <v>45</v>
      </c>
      <c r="B36" s="43" t="s">
        <v>51</v>
      </c>
      <c r="C36" s="77" t="s">
        <v>74</v>
      </c>
      <c r="D36" s="57"/>
      <c r="E36" s="29">
        <v>0</v>
      </c>
      <c r="F36" s="31">
        <f>D36*E36</f>
        <v>0</v>
      </c>
      <c r="G36" s="29">
        <v>10</v>
      </c>
      <c r="H36" s="31">
        <f>$D36*G36</f>
        <v>0</v>
      </c>
      <c r="I36" s="29">
        <v>0</v>
      </c>
      <c r="J36" s="31">
        <f>$D36*I36</f>
        <v>0</v>
      </c>
      <c r="K36" s="29">
        <v>0</v>
      </c>
      <c r="L36" s="31">
        <f>$D36*K36</f>
        <v>0</v>
      </c>
      <c r="M36" s="29">
        <v>10</v>
      </c>
      <c r="N36" s="31">
        <f>$D36*M36</f>
        <v>0</v>
      </c>
      <c r="O36" s="29">
        <v>0</v>
      </c>
      <c r="P36" s="31">
        <f>$D36*O36</f>
        <v>0</v>
      </c>
      <c r="Q36" s="29">
        <v>0</v>
      </c>
      <c r="R36" s="31">
        <f>$D36*Q36</f>
        <v>0</v>
      </c>
      <c r="S36" s="29">
        <v>10</v>
      </c>
      <c r="T36" s="31">
        <f>$D36*S36</f>
        <v>0</v>
      </c>
      <c r="U36" s="29">
        <v>0</v>
      </c>
      <c r="V36" s="31">
        <f>$D36*U36</f>
        <v>0</v>
      </c>
      <c r="W36" s="29">
        <v>0</v>
      </c>
      <c r="X36" s="31">
        <f>$D36*W36</f>
        <v>0</v>
      </c>
      <c r="Y36" s="29">
        <v>10</v>
      </c>
      <c r="Z36" s="31">
        <f>$D36*Y36</f>
        <v>0</v>
      </c>
      <c r="AA36" s="29">
        <v>0</v>
      </c>
      <c r="AB36" s="31">
        <f>$D36*AA36</f>
        <v>0</v>
      </c>
      <c r="AC36" s="29">
        <f t="shared" si="110"/>
        <v>40</v>
      </c>
      <c r="AD36" s="31">
        <f t="shared" si="92"/>
        <v>0</v>
      </c>
      <c r="AE36" s="79"/>
    </row>
    <row r="37" spans="1:31" s="16" customFormat="1" ht="46.5" customHeight="1">
      <c r="A37" s="40" t="s">
        <v>46</v>
      </c>
      <c r="B37" s="39" t="s">
        <v>285</v>
      </c>
      <c r="C37" s="27" t="s">
        <v>75</v>
      </c>
      <c r="D37" s="27" t="s">
        <v>75</v>
      </c>
      <c r="E37" s="27" t="s">
        <v>75</v>
      </c>
      <c r="F37" s="32">
        <f>F38+F42</f>
        <v>0</v>
      </c>
      <c r="G37" s="27" t="s">
        <v>75</v>
      </c>
      <c r="H37" s="32">
        <f>H38+H42</f>
        <v>0</v>
      </c>
      <c r="I37" s="27" t="s">
        <v>75</v>
      </c>
      <c r="J37" s="32">
        <f>J38+J42</f>
        <v>0</v>
      </c>
      <c r="K37" s="27" t="s">
        <v>75</v>
      </c>
      <c r="L37" s="32">
        <f>L38+L42</f>
        <v>0</v>
      </c>
      <c r="M37" s="27" t="s">
        <v>75</v>
      </c>
      <c r="N37" s="32">
        <f>N38+N42</f>
        <v>0</v>
      </c>
      <c r="O37" s="27" t="s">
        <v>75</v>
      </c>
      <c r="P37" s="32">
        <f>P38+P42</f>
        <v>0</v>
      </c>
      <c r="Q37" s="27" t="s">
        <v>75</v>
      </c>
      <c r="R37" s="32">
        <f>R38+R42</f>
        <v>0</v>
      </c>
      <c r="S37" s="27" t="s">
        <v>75</v>
      </c>
      <c r="T37" s="32">
        <f>T38+T42</f>
        <v>0</v>
      </c>
      <c r="U37" s="27" t="s">
        <v>75</v>
      </c>
      <c r="V37" s="32">
        <f>V38+V42</f>
        <v>0</v>
      </c>
      <c r="W37" s="27" t="s">
        <v>75</v>
      </c>
      <c r="X37" s="32">
        <f>X38+X42</f>
        <v>0</v>
      </c>
      <c r="Y37" s="27" t="s">
        <v>75</v>
      </c>
      <c r="Z37" s="32">
        <f>Z38+Z42</f>
        <v>0</v>
      </c>
      <c r="AA37" s="27" t="s">
        <v>75</v>
      </c>
      <c r="AB37" s="32">
        <f>AB38+AB42</f>
        <v>0</v>
      </c>
      <c r="AC37" s="30" t="s">
        <v>75</v>
      </c>
      <c r="AD37" s="32">
        <f t="shared" si="92"/>
        <v>0</v>
      </c>
      <c r="AE37" s="79"/>
    </row>
    <row r="38" spans="1:31">
      <c r="A38" s="78" t="s">
        <v>109</v>
      </c>
      <c r="B38" s="39" t="s">
        <v>86</v>
      </c>
      <c r="C38" s="77" t="s">
        <v>75</v>
      </c>
      <c r="D38" s="77" t="s">
        <v>75</v>
      </c>
      <c r="E38" s="29" t="s">
        <v>75</v>
      </c>
      <c r="F38" s="31">
        <f>F39+F40+F41</f>
        <v>0</v>
      </c>
      <c r="G38" s="29" t="s">
        <v>75</v>
      </c>
      <c r="H38" s="31">
        <f>H39+H40+H41</f>
        <v>0</v>
      </c>
      <c r="I38" s="29" t="s">
        <v>75</v>
      </c>
      <c r="J38" s="31">
        <f>J39+J40+J41</f>
        <v>0</v>
      </c>
      <c r="K38" s="29" t="s">
        <v>75</v>
      </c>
      <c r="L38" s="31">
        <f>L39+L40+L41</f>
        <v>0</v>
      </c>
      <c r="M38" s="29" t="s">
        <v>75</v>
      </c>
      <c r="N38" s="31">
        <f>N39+N40+N41</f>
        <v>0</v>
      </c>
      <c r="O38" s="29" t="s">
        <v>75</v>
      </c>
      <c r="P38" s="31">
        <f>P39+P40+P41</f>
        <v>0</v>
      </c>
      <c r="Q38" s="29" t="s">
        <v>75</v>
      </c>
      <c r="R38" s="31">
        <f>R39+R40+R41</f>
        <v>0</v>
      </c>
      <c r="S38" s="29" t="s">
        <v>75</v>
      </c>
      <c r="T38" s="31">
        <f>T39+T40+T41</f>
        <v>0</v>
      </c>
      <c r="U38" s="29" t="s">
        <v>75</v>
      </c>
      <c r="V38" s="31">
        <f>V39+V40+V41</f>
        <v>0</v>
      </c>
      <c r="W38" s="29" t="s">
        <v>75</v>
      </c>
      <c r="X38" s="31">
        <f>X39+X40+X41</f>
        <v>0</v>
      </c>
      <c r="Y38" s="29" t="s">
        <v>75</v>
      </c>
      <c r="Z38" s="31">
        <f>Z39+Z40+Z41</f>
        <v>0</v>
      </c>
      <c r="AA38" s="29" t="s">
        <v>75</v>
      </c>
      <c r="AB38" s="31">
        <f>AB39+AB40+AB41</f>
        <v>0</v>
      </c>
      <c r="AC38" s="29" t="s">
        <v>75</v>
      </c>
      <c r="AD38" s="31">
        <f t="shared" si="92"/>
        <v>0</v>
      </c>
      <c r="AE38" s="79"/>
    </row>
    <row r="39" spans="1:31">
      <c r="A39" s="78" t="s">
        <v>120</v>
      </c>
      <c r="B39" s="20" t="s">
        <v>39</v>
      </c>
      <c r="C39" s="77" t="s">
        <v>74</v>
      </c>
      <c r="D39" s="57"/>
      <c r="E39" s="29">
        <f>E10+E25+E13+E16+E19</f>
        <v>0</v>
      </c>
      <c r="F39" s="31">
        <f>$D39*E39</f>
        <v>0</v>
      </c>
      <c r="G39" s="29">
        <f>G10+G25+G13+G16+G19</f>
        <v>390</v>
      </c>
      <c r="H39" s="31">
        <f t="shared" ref="H39:J41" si="111">$D39*G39</f>
        <v>0</v>
      </c>
      <c r="I39" s="29">
        <f>I10+I25+I13+I16+I19</f>
        <v>0</v>
      </c>
      <c r="J39" s="31">
        <f t="shared" si="111"/>
        <v>0</v>
      </c>
      <c r="K39" s="29">
        <f>K10+K25+K13+K16+K19</f>
        <v>0</v>
      </c>
      <c r="L39" s="31">
        <f t="shared" ref="L39:L41" si="112">$D39*K39</f>
        <v>0</v>
      </c>
      <c r="M39" s="29">
        <f>M10+M25+M13+M16+M19</f>
        <v>247</v>
      </c>
      <c r="N39" s="31">
        <f t="shared" ref="N39:N41" si="113">$D39*M39</f>
        <v>0</v>
      </c>
      <c r="O39" s="29">
        <f>O10+O25+O13+O16+O19</f>
        <v>0</v>
      </c>
      <c r="P39" s="31">
        <f t="shared" ref="P39:P41" si="114">$D39*O39</f>
        <v>0</v>
      </c>
      <c r="Q39" s="29">
        <f>Q10+Q25+Q13+Q16+Q19</f>
        <v>0</v>
      </c>
      <c r="R39" s="31">
        <f t="shared" ref="R39:R41" si="115">$D39*Q39</f>
        <v>0</v>
      </c>
      <c r="S39" s="29">
        <f>S10+S25+S13+S16+S19</f>
        <v>221</v>
      </c>
      <c r="T39" s="31">
        <f t="shared" ref="T39:T41" si="116">$D39*S39</f>
        <v>0</v>
      </c>
      <c r="U39" s="29">
        <f>U10+U25+U13+U16+U19</f>
        <v>0</v>
      </c>
      <c r="V39" s="31">
        <f t="shared" ref="V39:V41" si="117">$D39*U39</f>
        <v>0</v>
      </c>
      <c r="W39" s="29">
        <f>W10+W25+W13+W16+W19</f>
        <v>0</v>
      </c>
      <c r="X39" s="31">
        <f t="shared" ref="X39:X41" si="118">$D39*W39</f>
        <v>0</v>
      </c>
      <c r="Y39" s="29">
        <f>Y10+Y25+Y13+Y16+Y19</f>
        <v>234</v>
      </c>
      <c r="Z39" s="31">
        <f t="shared" ref="Z39:Z41" si="119">$D39*Y39</f>
        <v>0</v>
      </c>
      <c r="AA39" s="29">
        <f>AA10+AA25+AA13+AA16+AA19</f>
        <v>0</v>
      </c>
      <c r="AB39" s="31">
        <f t="shared" ref="AB39:AB41" si="120">$D39*AA39</f>
        <v>0</v>
      </c>
      <c r="AC39" s="29">
        <f t="shared" ref="AC39:AC41" si="121">E39+G39+I39+K39+M39+O39+Q39+S39+U39+W39+Y39+AA39</f>
        <v>1092</v>
      </c>
      <c r="AD39" s="31">
        <f t="shared" si="92"/>
        <v>0</v>
      </c>
      <c r="AE39" s="79"/>
    </row>
    <row r="40" spans="1:31">
      <c r="A40" s="78" t="s">
        <v>121</v>
      </c>
      <c r="B40" s="20" t="s">
        <v>116</v>
      </c>
      <c r="C40" s="77" t="s">
        <v>74</v>
      </c>
      <c r="D40" s="57"/>
      <c r="E40" s="29">
        <f>E22+E28</f>
        <v>0</v>
      </c>
      <c r="F40" s="31">
        <f>$D40*E40</f>
        <v>0</v>
      </c>
      <c r="G40" s="29">
        <f>G22+G28</f>
        <v>130</v>
      </c>
      <c r="H40" s="31">
        <f t="shared" si="111"/>
        <v>0</v>
      </c>
      <c r="I40" s="29">
        <f t="shared" ref="I40" si="122">I22+I28</f>
        <v>0</v>
      </c>
      <c r="J40" s="31">
        <f t="shared" si="111"/>
        <v>0</v>
      </c>
      <c r="K40" s="29">
        <f t="shared" ref="K40" si="123">K22+K28</f>
        <v>0</v>
      </c>
      <c r="L40" s="31">
        <f t="shared" si="112"/>
        <v>0</v>
      </c>
      <c r="M40" s="29">
        <f t="shared" ref="M40" si="124">M22+M28</f>
        <v>143</v>
      </c>
      <c r="N40" s="31">
        <f t="shared" si="113"/>
        <v>0</v>
      </c>
      <c r="O40" s="29">
        <f t="shared" ref="O40" si="125">O22+O28</f>
        <v>0</v>
      </c>
      <c r="P40" s="31">
        <f t="shared" si="114"/>
        <v>0</v>
      </c>
      <c r="Q40" s="29">
        <f t="shared" ref="Q40" si="126">Q22+Q28</f>
        <v>0</v>
      </c>
      <c r="R40" s="31">
        <f t="shared" si="115"/>
        <v>0</v>
      </c>
      <c r="S40" s="29">
        <f t="shared" ref="S40" si="127">S22+S28</f>
        <v>169</v>
      </c>
      <c r="T40" s="31">
        <f t="shared" si="116"/>
        <v>0</v>
      </c>
      <c r="U40" s="29">
        <f t="shared" ref="U40" si="128">U22+U28</f>
        <v>0</v>
      </c>
      <c r="V40" s="31">
        <f t="shared" si="117"/>
        <v>0</v>
      </c>
      <c r="W40" s="29">
        <f t="shared" ref="W40" si="129">W22+W28</f>
        <v>0</v>
      </c>
      <c r="X40" s="31">
        <f t="shared" si="118"/>
        <v>0</v>
      </c>
      <c r="Y40" s="29">
        <f t="shared" ref="Y40" si="130">Y22+Y28</f>
        <v>156</v>
      </c>
      <c r="Z40" s="31">
        <f t="shared" si="119"/>
        <v>0</v>
      </c>
      <c r="AA40" s="29">
        <f t="shared" ref="AA40" si="131">AA22+AA28</f>
        <v>0</v>
      </c>
      <c r="AB40" s="31">
        <f t="shared" si="120"/>
        <v>0</v>
      </c>
      <c r="AC40" s="29">
        <f t="shared" si="121"/>
        <v>598</v>
      </c>
      <c r="AD40" s="31">
        <f t="shared" si="92"/>
        <v>0</v>
      </c>
      <c r="AE40" s="79"/>
    </row>
    <row r="41" spans="1:31">
      <c r="A41" s="78" t="s">
        <v>125</v>
      </c>
      <c r="B41" s="20" t="s">
        <v>270</v>
      </c>
      <c r="C41" s="77" t="s">
        <v>74</v>
      </c>
      <c r="D41" s="57"/>
      <c r="E41" s="29">
        <f>E31</f>
        <v>0</v>
      </c>
      <c r="F41" s="31">
        <f>$D41*E41</f>
        <v>0</v>
      </c>
      <c r="G41" s="29">
        <f t="shared" ref="G41" si="132">G31</f>
        <v>0</v>
      </c>
      <c r="H41" s="31">
        <f t="shared" si="111"/>
        <v>0</v>
      </c>
      <c r="I41" s="29">
        <f t="shared" ref="I41" si="133">I31</f>
        <v>220.00000000000003</v>
      </c>
      <c r="J41" s="31">
        <f t="shared" si="111"/>
        <v>0</v>
      </c>
      <c r="K41" s="29">
        <f t="shared" ref="K41" si="134">K31</f>
        <v>0</v>
      </c>
      <c r="L41" s="31">
        <f t="shared" si="112"/>
        <v>0</v>
      </c>
      <c r="M41" s="29">
        <f t="shared" ref="M41" si="135">M31</f>
        <v>0</v>
      </c>
      <c r="N41" s="31">
        <f t="shared" si="113"/>
        <v>0</v>
      </c>
      <c r="O41" s="29">
        <f t="shared" ref="O41" si="136">O31</f>
        <v>220.00000000000003</v>
      </c>
      <c r="P41" s="31">
        <f t="shared" si="114"/>
        <v>0</v>
      </c>
      <c r="Q41" s="29">
        <f t="shared" ref="Q41" si="137">Q31</f>
        <v>0</v>
      </c>
      <c r="R41" s="31">
        <f t="shared" si="115"/>
        <v>0</v>
      </c>
      <c r="S41" s="29">
        <f t="shared" ref="S41" si="138">S31</f>
        <v>0</v>
      </c>
      <c r="T41" s="31">
        <f t="shared" si="116"/>
        <v>0</v>
      </c>
      <c r="U41" s="29">
        <f t="shared" ref="U41" si="139">U31</f>
        <v>220.00000000000003</v>
      </c>
      <c r="V41" s="31">
        <f t="shared" si="117"/>
        <v>0</v>
      </c>
      <c r="W41" s="29">
        <f t="shared" ref="W41" si="140">W31</f>
        <v>0</v>
      </c>
      <c r="X41" s="31">
        <f t="shared" si="118"/>
        <v>0</v>
      </c>
      <c r="Y41" s="29">
        <f t="shared" ref="Y41" si="141">Y31</f>
        <v>220.00000000000003</v>
      </c>
      <c r="Z41" s="31">
        <f t="shared" si="119"/>
        <v>0</v>
      </c>
      <c r="AA41" s="29">
        <f t="shared" ref="AA41" si="142">AA31</f>
        <v>0</v>
      </c>
      <c r="AB41" s="31">
        <f t="shared" si="120"/>
        <v>0</v>
      </c>
      <c r="AC41" s="29">
        <f t="shared" si="121"/>
        <v>880.00000000000011</v>
      </c>
      <c r="AD41" s="31">
        <f t="shared" si="92"/>
        <v>0</v>
      </c>
      <c r="AE41" s="79"/>
    </row>
    <row r="42" spans="1:31">
      <c r="A42" s="78" t="s">
        <v>110</v>
      </c>
      <c r="B42" s="39" t="s">
        <v>96</v>
      </c>
      <c r="C42" s="77" t="s">
        <v>75</v>
      </c>
      <c r="D42" s="77" t="s">
        <v>75</v>
      </c>
      <c r="E42" s="77" t="s">
        <v>75</v>
      </c>
      <c r="F42" s="31">
        <f>F43+F44+F45+F46</f>
        <v>0</v>
      </c>
      <c r="G42" s="77" t="s">
        <v>75</v>
      </c>
      <c r="H42" s="31">
        <f>H43+H44+H45+H46</f>
        <v>0</v>
      </c>
      <c r="I42" s="77" t="s">
        <v>75</v>
      </c>
      <c r="J42" s="31">
        <f>J43+J44+J45+J46</f>
        <v>0</v>
      </c>
      <c r="K42" s="77" t="s">
        <v>75</v>
      </c>
      <c r="L42" s="31">
        <f>L43+L44+L45+L46</f>
        <v>0</v>
      </c>
      <c r="M42" s="77" t="s">
        <v>75</v>
      </c>
      <c r="N42" s="31">
        <f>N43+N44+N45+N46</f>
        <v>0</v>
      </c>
      <c r="O42" s="77" t="s">
        <v>75</v>
      </c>
      <c r="P42" s="31">
        <f>P43+P44+P45+P46</f>
        <v>0</v>
      </c>
      <c r="Q42" s="77" t="s">
        <v>75</v>
      </c>
      <c r="R42" s="31">
        <f>R43+R44+R45+R46</f>
        <v>0</v>
      </c>
      <c r="S42" s="77" t="s">
        <v>75</v>
      </c>
      <c r="T42" s="31">
        <f>T43+T44+T45+T46</f>
        <v>0</v>
      </c>
      <c r="U42" s="77" t="s">
        <v>75</v>
      </c>
      <c r="V42" s="31">
        <f>V43+V44+V45+V46</f>
        <v>0</v>
      </c>
      <c r="W42" s="77" t="s">
        <v>75</v>
      </c>
      <c r="X42" s="31">
        <f>X43+X44+X45+X46</f>
        <v>0</v>
      </c>
      <c r="Y42" s="77" t="s">
        <v>75</v>
      </c>
      <c r="Z42" s="31">
        <f>Z43+Z44+Z45+Z46</f>
        <v>0</v>
      </c>
      <c r="AA42" s="77" t="s">
        <v>75</v>
      </c>
      <c r="AB42" s="31">
        <f>AB43+AB44+AB45+AB46</f>
        <v>0</v>
      </c>
      <c r="AC42" s="29" t="s">
        <v>75</v>
      </c>
      <c r="AD42" s="31">
        <f>F42+H42+J42+L42+N42+P42+R42+T42+V42+X42+Z42+AB42</f>
        <v>0</v>
      </c>
      <c r="AE42" s="79"/>
    </row>
    <row r="43" spans="1:31">
      <c r="A43" s="78" t="s">
        <v>122</v>
      </c>
      <c r="B43" s="20" t="s">
        <v>39</v>
      </c>
      <c r="C43" s="77" t="s">
        <v>74</v>
      </c>
      <c r="D43" s="57"/>
      <c r="E43" s="29">
        <f>E11+E26+E35+E36+E14+E17+E20</f>
        <v>0</v>
      </c>
      <c r="F43" s="31">
        <f>$D43*E43</f>
        <v>0</v>
      </c>
      <c r="G43" s="29">
        <f>G11+G26+G35+G36+G14+G17+G20</f>
        <v>320</v>
      </c>
      <c r="H43" s="31">
        <f t="shared" ref="H43:H46" si="143">$D43*G43</f>
        <v>0</v>
      </c>
      <c r="I43" s="29">
        <f>I11+I26+I35+I36+I14+I17+I20</f>
        <v>0</v>
      </c>
      <c r="J43" s="31">
        <f t="shared" ref="J43:J46" si="144">$D43*I43</f>
        <v>0</v>
      </c>
      <c r="K43" s="29">
        <f>K11+K26+K35+K36+K14+K17+K20</f>
        <v>0</v>
      </c>
      <c r="L43" s="31">
        <f t="shared" ref="L43:L46" si="145">$D43*K43</f>
        <v>0</v>
      </c>
      <c r="M43" s="29">
        <f>M11+M26+M35+M36+M14+M17+M20</f>
        <v>210</v>
      </c>
      <c r="N43" s="31">
        <f t="shared" ref="N43:N46" si="146">$D43*M43</f>
        <v>0</v>
      </c>
      <c r="O43" s="29">
        <f>O11+O26+O35+O36+O14+O17+O20</f>
        <v>0</v>
      </c>
      <c r="P43" s="31">
        <f t="shared" ref="P43:P46" si="147">$D43*O43</f>
        <v>0</v>
      </c>
      <c r="Q43" s="29">
        <f>Q11+Q26+Q35+Q36+Q14+Q17+Q20</f>
        <v>0</v>
      </c>
      <c r="R43" s="31">
        <f t="shared" ref="R43:R46" si="148">$D43*Q43</f>
        <v>0</v>
      </c>
      <c r="S43" s="29">
        <f>S11+S26+S35+S36+S14+S17+S20</f>
        <v>190</v>
      </c>
      <c r="T43" s="31">
        <f t="shared" ref="T43:T46" si="149">$D43*S43</f>
        <v>0</v>
      </c>
      <c r="U43" s="29">
        <f>U11+U26+U35+U36+U14+U17+U20</f>
        <v>0</v>
      </c>
      <c r="V43" s="31">
        <f t="shared" ref="V43:V46" si="150">$D43*U43</f>
        <v>0</v>
      </c>
      <c r="W43" s="29">
        <f>W11+W26+W35+W36+W14+W17+W20</f>
        <v>0</v>
      </c>
      <c r="X43" s="31">
        <f t="shared" ref="X43:X46" si="151">$D43*W43</f>
        <v>0</v>
      </c>
      <c r="Y43" s="29">
        <f>Y11+Y26+Y35+Y36+Y14+Y17+Y20</f>
        <v>200</v>
      </c>
      <c r="Z43" s="31">
        <f t="shared" ref="Z43:Z46" si="152">$D43*Y43</f>
        <v>0</v>
      </c>
      <c r="AA43" s="29">
        <f>AA11+AA26+AA35+AA36+AA14+AA17+AA20</f>
        <v>0</v>
      </c>
      <c r="AB43" s="31">
        <f t="shared" ref="AB43:AB46" si="153">$D43*AA43</f>
        <v>0</v>
      </c>
      <c r="AC43" s="29">
        <f t="shared" ref="AC43:AC45" si="154">E43+G43+I43+K43+M43+O43+Q43+S43+U43+W43+Y43+AA43</f>
        <v>920</v>
      </c>
      <c r="AD43" s="31">
        <f t="shared" si="92"/>
        <v>0</v>
      </c>
      <c r="AE43" s="79"/>
    </row>
    <row r="44" spans="1:31">
      <c r="A44" s="78" t="s">
        <v>123</v>
      </c>
      <c r="B44" s="20" t="s">
        <v>116</v>
      </c>
      <c r="C44" s="77" t="s">
        <v>74</v>
      </c>
      <c r="D44" s="57"/>
      <c r="E44" s="29">
        <f>E23+E29</f>
        <v>0</v>
      </c>
      <c r="F44" s="31">
        <f>$D44*E44</f>
        <v>0</v>
      </c>
      <c r="G44" s="29">
        <f>G23+G29</f>
        <v>100</v>
      </c>
      <c r="H44" s="31">
        <f t="shared" si="143"/>
        <v>0</v>
      </c>
      <c r="I44" s="29">
        <f>I23+I29</f>
        <v>0</v>
      </c>
      <c r="J44" s="31">
        <f t="shared" si="144"/>
        <v>0</v>
      </c>
      <c r="K44" s="29">
        <f t="shared" ref="K44" si="155">K23+K29</f>
        <v>0</v>
      </c>
      <c r="L44" s="31">
        <f t="shared" si="145"/>
        <v>0</v>
      </c>
      <c r="M44" s="29">
        <f t="shared" ref="M44" si="156">M23+M29</f>
        <v>110</v>
      </c>
      <c r="N44" s="31">
        <f t="shared" si="146"/>
        <v>0</v>
      </c>
      <c r="O44" s="29">
        <f>O23+O29</f>
        <v>0</v>
      </c>
      <c r="P44" s="31">
        <f t="shared" si="147"/>
        <v>0</v>
      </c>
      <c r="Q44" s="29">
        <f t="shared" ref="Q44" si="157">Q23+Q29</f>
        <v>0</v>
      </c>
      <c r="R44" s="31">
        <f t="shared" si="148"/>
        <v>0</v>
      </c>
      <c r="S44" s="29">
        <f t="shared" ref="S44:AA44" si="158">S23+S29</f>
        <v>130</v>
      </c>
      <c r="T44" s="31">
        <f t="shared" si="149"/>
        <v>0</v>
      </c>
      <c r="U44" s="29">
        <f t="shared" si="158"/>
        <v>0</v>
      </c>
      <c r="V44" s="31">
        <f t="shared" si="150"/>
        <v>0</v>
      </c>
      <c r="W44" s="29">
        <f t="shared" si="158"/>
        <v>0</v>
      </c>
      <c r="X44" s="31">
        <f t="shared" si="151"/>
        <v>0</v>
      </c>
      <c r="Y44" s="29">
        <f t="shared" si="158"/>
        <v>120</v>
      </c>
      <c r="Z44" s="31">
        <f t="shared" si="152"/>
        <v>0</v>
      </c>
      <c r="AA44" s="29">
        <f t="shared" si="158"/>
        <v>0</v>
      </c>
      <c r="AB44" s="31">
        <f t="shared" si="153"/>
        <v>0</v>
      </c>
      <c r="AC44" s="29">
        <f t="shared" si="154"/>
        <v>460</v>
      </c>
      <c r="AD44" s="31">
        <f t="shared" si="92"/>
        <v>0</v>
      </c>
      <c r="AE44" s="79"/>
    </row>
    <row r="45" spans="1:31">
      <c r="A45" s="78" t="s">
        <v>126</v>
      </c>
      <c r="B45" s="20" t="s">
        <v>115</v>
      </c>
      <c r="C45" s="77" t="s">
        <v>74</v>
      </c>
      <c r="D45" s="57"/>
      <c r="E45" s="29">
        <f>E32</f>
        <v>0</v>
      </c>
      <c r="F45" s="31">
        <f>$D45*E45</f>
        <v>0</v>
      </c>
      <c r="G45" s="29">
        <f t="shared" ref="G45:AA45" si="159">G32</f>
        <v>0</v>
      </c>
      <c r="H45" s="31">
        <f t="shared" si="143"/>
        <v>0</v>
      </c>
      <c r="I45" s="29">
        <f t="shared" si="159"/>
        <v>200</v>
      </c>
      <c r="J45" s="31">
        <f t="shared" si="144"/>
        <v>0</v>
      </c>
      <c r="K45" s="29">
        <f t="shared" si="159"/>
        <v>0</v>
      </c>
      <c r="L45" s="31">
        <f t="shared" si="145"/>
        <v>0</v>
      </c>
      <c r="M45" s="29">
        <f t="shared" si="159"/>
        <v>0</v>
      </c>
      <c r="N45" s="31">
        <f t="shared" si="146"/>
        <v>0</v>
      </c>
      <c r="O45" s="29">
        <f t="shared" si="159"/>
        <v>200</v>
      </c>
      <c r="P45" s="31">
        <f t="shared" si="147"/>
        <v>0</v>
      </c>
      <c r="Q45" s="29">
        <f t="shared" si="159"/>
        <v>0</v>
      </c>
      <c r="R45" s="31">
        <f t="shared" si="148"/>
        <v>0</v>
      </c>
      <c r="S45" s="29">
        <f t="shared" si="159"/>
        <v>0</v>
      </c>
      <c r="T45" s="31">
        <f t="shared" si="149"/>
        <v>0</v>
      </c>
      <c r="U45" s="29">
        <f t="shared" si="159"/>
        <v>200</v>
      </c>
      <c r="V45" s="31">
        <f t="shared" si="150"/>
        <v>0</v>
      </c>
      <c r="W45" s="29">
        <f t="shared" si="159"/>
        <v>0</v>
      </c>
      <c r="X45" s="31">
        <f t="shared" si="151"/>
        <v>0</v>
      </c>
      <c r="Y45" s="29">
        <f t="shared" si="159"/>
        <v>200</v>
      </c>
      <c r="Z45" s="31">
        <f t="shared" si="152"/>
        <v>0</v>
      </c>
      <c r="AA45" s="29">
        <f t="shared" si="159"/>
        <v>0</v>
      </c>
      <c r="AB45" s="31">
        <f t="shared" si="153"/>
        <v>0</v>
      </c>
      <c r="AC45" s="29">
        <f t="shared" si="154"/>
        <v>800</v>
      </c>
      <c r="AD45" s="31">
        <f t="shared" si="92"/>
        <v>0</v>
      </c>
      <c r="AE45" s="79"/>
    </row>
    <row r="46" spans="1:31">
      <c r="A46" s="78" t="s">
        <v>127</v>
      </c>
      <c r="B46" s="20" t="s">
        <v>11</v>
      </c>
      <c r="C46" s="77" t="s">
        <v>10</v>
      </c>
      <c r="D46" s="57"/>
      <c r="E46" s="29">
        <v>0</v>
      </c>
      <c r="F46" s="31">
        <f t="shared" ref="F46" si="160">$D46*E46</f>
        <v>0</v>
      </c>
      <c r="G46" s="29">
        <v>0</v>
      </c>
      <c r="H46" s="31">
        <f t="shared" si="143"/>
        <v>0</v>
      </c>
      <c r="I46" s="29">
        <v>20</v>
      </c>
      <c r="J46" s="31">
        <f t="shared" si="144"/>
        <v>0</v>
      </c>
      <c r="K46" s="29">
        <v>0</v>
      </c>
      <c r="L46" s="31">
        <f t="shared" si="145"/>
        <v>0</v>
      </c>
      <c r="M46" s="29">
        <v>0</v>
      </c>
      <c r="N46" s="31">
        <f t="shared" si="146"/>
        <v>0</v>
      </c>
      <c r="O46" s="29">
        <v>20</v>
      </c>
      <c r="P46" s="31">
        <f t="shared" si="147"/>
        <v>0</v>
      </c>
      <c r="Q46" s="29">
        <v>0</v>
      </c>
      <c r="R46" s="31">
        <f t="shared" si="148"/>
        <v>0</v>
      </c>
      <c r="S46" s="29">
        <v>20</v>
      </c>
      <c r="T46" s="31">
        <f t="shared" si="149"/>
        <v>0</v>
      </c>
      <c r="U46" s="29">
        <v>0</v>
      </c>
      <c r="V46" s="31">
        <f t="shared" si="150"/>
        <v>0</v>
      </c>
      <c r="W46" s="29">
        <v>20</v>
      </c>
      <c r="X46" s="31">
        <f t="shared" si="151"/>
        <v>0</v>
      </c>
      <c r="Y46" s="29">
        <v>0</v>
      </c>
      <c r="Z46" s="31">
        <f t="shared" si="152"/>
        <v>0</v>
      </c>
      <c r="AA46" s="29">
        <v>19</v>
      </c>
      <c r="AB46" s="31">
        <f t="shared" si="153"/>
        <v>0</v>
      </c>
      <c r="AC46" s="29">
        <f>E46+G46+I46+K46+M46+O46+Q46+S46+U46+W46+Y46+AA46</f>
        <v>99</v>
      </c>
      <c r="AD46" s="31">
        <f>F46+H46+J46+L46+N46+P46+R46+T46+V46+X46+Z46+AB46</f>
        <v>0</v>
      </c>
      <c r="AE46" s="79"/>
    </row>
    <row r="47" spans="1:31" s="16" customFormat="1">
      <c r="A47" s="40" t="s">
        <v>49</v>
      </c>
      <c r="B47" s="39" t="s">
        <v>103</v>
      </c>
      <c r="C47" s="27" t="s">
        <v>75</v>
      </c>
      <c r="D47" s="27" t="s">
        <v>75</v>
      </c>
      <c r="E47" s="27" t="s">
        <v>75</v>
      </c>
      <c r="F47" s="32">
        <f>F48+F56+F52+F60+F61+F65</f>
        <v>0</v>
      </c>
      <c r="G47" s="27" t="s">
        <v>75</v>
      </c>
      <c r="H47" s="32">
        <f>H48+H56+H52+H60+H61+H65</f>
        <v>0</v>
      </c>
      <c r="I47" s="27" t="s">
        <v>75</v>
      </c>
      <c r="J47" s="32">
        <f>J48+J56+J52+J60+J61+J65</f>
        <v>0</v>
      </c>
      <c r="K47" s="27" t="s">
        <v>75</v>
      </c>
      <c r="L47" s="32">
        <f>L48+L56+L52+L60+L61+L65</f>
        <v>0</v>
      </c>
      <c r="M47" s="27" t="s">
        <v>75</v>
      </c>
      <c r="N47" s="32">
        <f>N48+N56+N52+N60+N61+N65</f>
        <v>0</v>
      </c>
      <c r="O47" s="27" t="s">
        <v>75</v>
      </c>
      <c r="P47" s="32">
        <f>P48+P56+P52+P60+P61+P65</f>
        <v>0</v>
      </c>
      <c r="Q47" s="27" t="s">
        <v>75</v>
      </c>
      <c r="R47" s="32">
        <f>R48+R56+R52+R60+R61+R65</f>
        <v>0</v>
      </c>
      <c r="S47" s="27" t="s">
        <v>75</v>
      </c>
      <c r="T47" s="32">
        <f>T48+T56+T52+T60+T61+T65</f>
        <v>0</v>
      </c>
      <c r="U47" s="27" t="s">
        <v>75</v>
      </c>
      <c r="V47" s="32">
        <f>V48+V56+V52+V60+V61+V65</f>
        <v>0</v>
      </c>
      <c r="W47" s="27" t="s">
        <v>75</v>
      </c>
      <c r="X47" s="32">
        <f>X48+X56+X52+X60+X61+X65</f>
        <v>0</v>
      </c>
      <c r="Y47" s="27" t="s">
        <v>75</v>
      </c>
      <c r="Z47" s="32">
        <f>Z48+Z56+Z52+Z60+Z61+Z65</f>
        <v>0</v>
      </c>
      <c r="AA47" s="27" t="s">
        <v>75</v>
      </c>
      <c r="AB47" s="32">
        <f>AB48+AB56+AB52+AB60+AB61+AB65</f>
        <v>0</v>
      </c>
      <c r="AC47" s="30" t="s">
        <v>75</v>
      </c>
      <c r="AD47" s="32">
        <f t="shared" ref="AD47:AD65" si="161">F47+H47+J47+L47+N47+P47+R47+T47+V47+X47+Z47+AB47</f>
        <v>0</v>
      </c>
      <c r="AE47" s="79"/>
    </row>
    <row r="48" spans="1:31" ht="24" customHeight="1">
      <c r="A48" s="78" t="s">
        <v>111</v>
      </c>
      <c r="B48" s="39" t="s">
        <v>98</v>
      </c>
      <c r="C48" s="77" t="s">
        <v>75</v>
      </c>
      <c r="D48" s="77" t="s">
        <v>75</v>
      </c>
      <c r="E48" s="28">
        <f>E49+E50+E51</f>
        <v>0</v>
      </c>
      <c r="F48" s="31">
        <f t="shared" ref="F48:AB48" si="162">F49+F50+F51</f>
        <v>0</v>
      </c>
      <c r="G48" s="28">
        <f t="shared" si="162"/>
        <v>520</v>
      </c>
      <c r="H48" s="31">
        <f t="shared" si="162"/>
        <v>0</v>
      </c>
      <c r="I48" s="28">
        <f t="shared" si="162"/>
        <v>220.00000000000003</v>
      </c>
      <c r="J48" s="31">
        <f t="shared" si="162"/>
        <v>0</v>
      </c>
      <c r="K48" s="28">
        <f t="shared" si="162"/>
        <v>0</v>
      </c>
      <c r="L48" s="31">
        <f t="shared" si="162"/>
        <v>0</v>
      </c>
      <c r="M48" s="28">
        <f t="shared" si="162"/>
        <v>390</v>
      </c>
      <c r="N48" s="31">
        <f t="shared" si="162"/>
        <v>0</v>
      </c>
      <c r="O48" s="28">
        <f t="shared" si="162"/>
        <v>220.00000000000003</v>
      </c>
      <c r="P48" s="31">
        <f t="shared" si="162"/>
        <v>0</v>
      </c>
      <c r="Q48" s="28">
        <f t="shared" si="162"/>
        <v>0</v>
      </c>
      <c r="R48" s="31">
        <f t="shared" si="162"/>
        <v>0</v>
      </c>
      <c r="S48" s="28">
        <f t="shared" si="162"/>
        <v>390</v>
      </c>
      <c r="T48" s="31">
        <f t="shared" si="162"/>
        <v>0</v>
      </c>
      <c r="U48" s="28">
        <f t="shared" si="162"/>
        <v>220.00000000000003</v>
      </c>
      <c r="V48" s="31">
        <f t="shared" si="162"/>
        <v>0</v>
      </c>
      <c r="W48" s="28">
        <f t="shared" si="162"/>
        <v>0</v>
      </c>
      <c r="X48" s="31">
        <f t="shared" si="162"/>
        <v>0</v>
      </c>
      <c r="Y48" s="28">
        <f t="shared" si="162"/>
        <v>610</v>
      </c>
      <c r="Z48" s="31">
        <f t="shared" si="162"/>
        <v>0</v>
      </c>
      <c r="AA48" s="28">
        <f t="shared" si="162"/>
        <v>0</v>
      </c>
      <c r="AB48" s="31">
        <f t="shared" si="162"/>
        <v>0</v>
      </c>
      <c r="AC48" s="29">
        <f>AC49+AC50+AC51</f>
        <v>2570</v>
      </c>
      <c r="AD48" s="31">
        <f t="shared" si="161"/>
        <v>0</v>
      </c>
      <c r="AE48" s="79"/>
    </row>
    <row r="49" spans="1:31">
      <c r="A49" s="78" t="s">
        <v>128</v>
      </c>
      <c r="B49" s="20" t="s">
        <v>42</v>
      </c>
      <c r="C49" s="77" t="s">
        <v>74</v>
      </c>
      <c r="D49" s="57"/>
      <c r="E49" s="29">
        <f>E10+E25+E13+E16+E19</f>
        <v>0</v>
      </c>
      <c r="F49" s="31">
        <f>$D49*E49</f>
        <v>0</v>
      </c>
      <c r="G49" s="29">
        <f>G10+G25+G13+G16+G19</f>
        <v>390</v>
      </c>
      <c r="H49" s="31">
        <f t="shared" ref="H49:H51" si="163">$D49*G49</f>
        <v>0</v>
      </c>
      <c r="I49" s="29">
        <f>I10+I25+I13+I16+I19</f>
        <v>0</v>
      </c>
      <c r="J49" s="31">
        <f t="shared" ref="J49:J51" si="164">$D49*I49</f>
        <v>0</v>
      </c>
      <c r="K49" s="29">
        <f>K10+K25+K13+K16+K19</f>
        <v>0</v>
      </c>
      <c r="L49" s="31">
        <f t="shared" ref="L49:L51" si="165">$D49*K49</f>
        <v>0</v>
      </c>
      <c r="M49" s="29">
        <f>M10+M25+M13+M16+M19</f>
        <v>247</v>
      </c>
      <c r="N49" s="31">
        <f t="shared" ref="N49:N51" si="166">$D49*M49</f>
        <v>0</v>
      </c>
      <c r="O49" s="29">
        <f>O10+O25+O13+O16+O19</f>
        <v>0</v>
      </c>
      <c r="P49" s="31">
        <f t="shared" ref="P49:P51" si="167">$D49*O49</f>
        <v>0</v>
      </c>
      <c r="Q49" s="29">
        <f>Q10+Q25+Q13+Q16+Q19</f>
        <v>0</v>
      </c>
      <c r="R49" s="31">
        <f t="shared" ref="R49:R51" si="168">$D49*Q49</f>
        <v>0</v>
      </c>
      <c r="S49" s="29">
        <f>S10+S25+S13+S16+S19</f>
        <v>221</v>
      </c>
      <c r="T49" s="31">
        <f t="shared" ref="T49:T51" si="169">$D49*S49</f>
        <v>0</v>
      </c>
      <c r="U49" s="29">
        <f>U10+U25+U13+U16+U19</f>
        <v>0</v>
      </c>
      <c r="V49" s="31">
        <f t="shared" ref="V49:V51" si="170">$D49*U49</f>
        <v>0</v>
      </c>
      <c r="W49" s="29">
        <f>W10+W25+W13+W16+W19</f>
        <v>0</v>
      </c>
      <c r="X49" s="31">
        <f t="shared" ref="X49:X51" si="171">$D49*W49</f>
        <v>0</v>
      </c>
      <c r="Y49" s="29">
        <f>Y10+Y25+Y13+Y16+Y19</f>
        <v>234</v>
      </c>
      <c r="Z49" s="31">
        <f t="shared" ref="Z49:Z51" si="172">$D49*Y49</f>
        <v>0</v>
      </c>
      <c r="AA49" s="29">
        <f>AA10+AA25+AA13+AA16+AA19</f>
        <v>0</v>
      </c>
      <c r="AB49" s="31">
        <f t="shared" ref="AB49:AB51" si="173">$D49*AA49</f>
        <v>0</v>
      </c>
      <c r="AC49" s="29">
        <f t="shared" ref="AC49:AC51" si="174">E49+G49+I49+K49+M49+O49+Q49+S49+U49+W49+Y49+AA49</f>
        <v>1092</v>
      </c>
      <c r="AD49" s="31">
        <f t="shared" si="161"/>
        <v>0</v>
      </c>
      <c r="AE49" s="79"/>
    </row>
    <row r="50" spans="1:31">
      <c r="A50" s="78" t="s">
        <v>129</v>
      </c>
      <c r="B50" s="20" t="s">
        <v>43</v>
      </c>
      <c r="C50" s="77" t="s">
        <v>74</v>
      </c>
      <c r="D50" s="57"/>
      <c r="E50" s="29">
        <f>E22+E28</f>
        <v>0</v>
      </c>
      <c r="F50" s="31">
        <f t="shared" ref="F50:F51" si="175">$D50*E50</f>
        <v>0</v>
      </c>
      <c r="G50" s="29">
        <f>G22+G28</f>
        <v>130</v>
      </c>
      <c r="H50" s="31">
        <f t="shared" si="163"/>
        <v>0</v>
      </c>
      <c r="I50" s="29">
        <f>I22+I28</f>
        <v>0</v>
      </c>
      <c r="J50" s="31">
        <f t="shared" si="164"/>
        <v>0</v>
      </c>
      <c r="K50" s="29">
        <f>K22+K28</f>
        <v>0</v>
      </c>
      <c r="L50" s="31">
        <f t="shared" si="165"/>
        <v>0</v>
      </c>
      <c r="M50" s="29">
        <f>M22+M28</f>
        <v>143</v>
      </c>
      <c r="N50" s="31">
        <f t="shared" si="166"/>
        <v>0</v>
      </c>
      <c r="O50" s="29">
        <f>O22+O28</f>
        <v>0</v>
      </c>
      <c r="P50" s="31">
        <f t="shared" si="167"/>
        <v>0</v>
      </c>
      <c r="Q50" s="29">
        <f>Q22+Q28</f>
        <v>0</v>
      </c>
      <c r="R50" s="31">
        <f t="shared" si="168"/>
        <v>0</v>
      </c>
      <c r="S50" s="29">
        <f t="shared" ref="S50:AA50" si="176">S22+S28</f>
        <v>169</v>
      </c>
      <c r="T50" s="31">
        <f t="shared" si="169"/>
        <v>0</v>
      </c>
      <c r="U50" s="29">
        <f t="shared" si="176"/>
        <v>0</v>
      </c>
      <c r="V50" s="31">
        <f t="shared" si="170"/>
        <v>0</v>
      </c>
      <c r="W50" s="29">
        <f t="shared" si="176"/>
        <v>0</v>
      </c>
      <c r="X50" s="31">
        <f t="shared" si="171"/>
        <v>0</v>
      </c>
      <c r="Y50" s="29">
        <f t="shared" si="176"/>
        <v>156</v>
      </c>
      <c r="Z50" s="31">
        <f t="shared" si="172"/>
        <v>0</v>
      </c>
      <c r="AA50" s="29">
        <f t="shared" si="176"/>
        <v>0</v>
      </c>
      <c r="AB50" s="31">
        <f t="shared" si="173"/>
        <v>0</v>
      </c>
      <c r="AC50" s="29">
        <f t="shared" si="174"/>
        <v>598</v>
      </c>
      <c r="AD50" s="31">
        <f t="shared" si="161"/>
        <v>0</v>
      </c>
      <c r="AE50" s="79"/>
    </row>
    <row r="51" spans="1:31">
      <c r="A51" s="78" t="s">
        <v>130</v>
      </c>
      <c r="B51" s="20" t="s">
        <v>107</v>
      </c>
      <c r="C51" s="77" t="s">
        <v>74</v>
      </c>
      <c r="D51" s="57"/>
      <c r="E51" s="29">
        <f>E31</f>
        <v>0</v>
      </c>
      <c r="F51" s="31">
        <f t="shared" si="175"/>
        <v>0</v>
      </c>
      <c r="G51" s="29">
        <f>G31</f>
        <v>0</v>
      </c>
      <c r="H51" s="31">
        <f t="shared" si="163"/>
        <v>0</v>
      </c>
      <c r="I51" s="29">
        <f>I31</f>
        <v>220.00000000000003</v>
      </c>
      <c r="J51" s="31">
        <f t="shared" si="164"/>
        <v>0</v>
      </c>
      <c r="K51" s="29">
        <f>K31</f>
        <v>0</v>
      </c>
      <c r="L51" s="31">
        <f t="shared" si="165"/>
        <v>0</v>
      </c>
      <c r="M51" s="29">
        <f>M31</f>
        <v>0</v>
      </c>
      <c r="N51" s="31">
        <f t="shared" si="166"/>
        <v>0</v>
      </c>
      <c r="O51" s="29">
        <f>O31</f>
        <v>220.00000000000003</v>
      </c>
      <c r="P51" s="31">
        <f t="shared" si="167"/>
        <v>0</v>
      </c>
      <c r="Q51" s="29">
        <f>Q31</f>
        <v>0</v>
      </c>
      <c r="R51" s="31">
        <f t="shared" si="168"/>
        <v>0</v>
      </c>
      <c r="S51" s="29">
        <f>S31</f>
        <v>0</v>
      </c>
      <c r="T51" s="31">
        <f t="shared" si="169"/>
        <v>0</v>
      </c>
      <c r="U51" s="29">
        <f>U31</f>
        <v>220.00000000000003</v>
      </c>
      <c r="V51" s="31">
        <f t="shared" si="170"/>
        <v>0</v>
      </c>
      <c r="W51" s="29">
        <f>W31</f>
        <v>0</v>
      </c>
      <c r="X51" s="31">
        <f t="shared" si="171"/>
        <v>0</v>
      </c>
      <c r="Y51" s="29">
        <f>Y31</f>
        <v>220.00000000000003</v>
      </c>
      <c r="Z51" s="31">
        <f t="shared" si="172"/>
        <v>0</v>
      </c>
      <c r="AA51" s="29">
        <f>AA31</f>
        <v>0</v>
      </c>
      <c r="AB51" s="31">
        <f t="shared" si="173"/>
        <v>0</v>
      </c>
      <c r="AC51" s="29">
        <f t="shared" si="174"/>
        <v>880.00000000000011</v>
      </c>
      <c r="AD51" s="31">
        <f t="shared" si="161"/>
        <v>0</v>
      </c>
      <c r="AE51" s="79"/>
    </row>
    <row r="52" spans="1:31" ht="26">
      <c r="A52" s="78" t="s">
        <v>112</v>
      </c>
      <c r="B52" s="39" t="s">
        <v>99</v>
      </c>
      <c r="C52" s="77" t="s">
        <v>75</v>
      </c>
      <c r="D52" s="77" t="s">
        <v>75</v>
      </c>
      <c r="E52" s="28">
        <f>E53+E54+E55</f>
        <v>0</v>
      </c>
      <c r="F52" s="31">
        <f>F53+F54+F55</f>
        <v>0</v>
      </c>
      <c r="G52" s="28">
        <f t="shared" ref="G52:AB52" si="177">G53+G54+G55</f>
        <v>0</v>
      </c>
      <c r="H52" s="31">
        <f t="shared" si="177"/>
        <v>0</v>
      </c>
      <c r="I52" s="28">
        <f t="shared" si="177"/>
        <v>0</v>
      </c>
      <c r="J52" s="31">
        <f t="shared" si="177"/>
        <v>0</v>
      </c>
      <c r="K52" s="28">
        <f t="shared" si="177"/>
        <v>0</v>
      </c>
      <c r="L52" s="31">
        <f t="shared" si="177"/>
        <v>0</v>
      </c>
      <c r="M52" s="28">
        <f t="shared" si="177"/>
        <v>0</v>
      </c>
      <c r="N52" s="31">
        <f t="shared" si="177"/>
        <v>0</v>
      </c>
      <c r="O52" s="28">
        <f t="shared" si="177"/>
        <v>0</v>
      </c>
      <c r="P52" s="31">
        <f t="shared" si="177"/>
        <v>0</v>
      </c>
      <c r="Q52" s="28">
        <f t="shared" si="177"/>
        <v>0</v>
      </c>
      <c r="R52" s="31">
        <f t="shared" si="177"/>
        <v>0</v>
      </c>
      <c r="S52" s="28">
        <f t="shared" si="177"/>
        <v>0</v>
      </c>
      <c r="T52" s="31">
        <f t="shared" si="177"/>
        <v>0</v>
      </c>
      <c r="U52" s="28">
        <f t="shared" si="177"/>
        <v>0</v>
      </c>
      <c r="V52" s="31">
        <f t="shared" si="177"/>
        <v>0</v>
      </c>
      <c r="W52" s="28">
        <f t="shared" si="177"/>
        <v>0</v>
      </c>
      <c r="X52" s="31">
        <f t="shared" si="177"/>
        <v>0</v>
      </c>
      <c r="Y52" s="28">
        <f t="shared" si="177"/>
        <v>0</v>
      </c>
      <c r="Z52" s="31">
        <f t="shared" si="177"/>
        <v>0</v>
      </c>
      <c r="AA52" s="28">
        <f t="shared" si="177"/>
        <v>0</v>
      </c>
      <c r="AB52" s="31">
        <f t="shared" si="177"/>
        <v>0</v>
      </c>
      <c r="AC52" s="29">
        <f>AC53+AC54+AC55</f>
        <v>0</v>
      </c>
      <c r="AD52" s="31">
        <f t="shared" si="161"/>
        <v>0</v>
      </c>
      <c r="AE52" s="79"/>
    </row>
    <row r="53" spans="1:31">
      <c r="A53" s="78" t="s">
        <v>131</v>
      </c>
      <c r="B53" s="20" t="s">
        <v>42</v>
      </c>
      <c r="C53" s="77" t="s">
        <v>74</v>
      </c>
      <c r="D53" s="57"/>
      <c r="E53" s="29">
        <f>IF(E49&gt;0,0,E10+E13+E16+E19+E25)</f>
        <v>0</v>
      </c>
      <c r="F53" s="31">
        <f t="shared" ref="F53:F55" si="178">$D53*E53</f>
        <v>0</v>
      </c>
      <c r="G53" s="29">
        <f>IF(G49&gt;0,0,G10+G13+G16+G19+G25)</f>
        <v>0</v>
      </c>
      <c r="H53" s="31">
        <f t="shared" ref="H53:H55" si="179">$D53*G53</f>
        <v>0</v>
      </c>
      <c r="I53" s="29">
        <f>IF(I49&gt;0,0,I10+I13+I16+I19+I25)</f>
        <v>0</v>
      </c>
      <c r="J53" s="31">
        <f t="shared" ref="J53:J55" si="180">$D53*I53</f>
        <v>0</v>
      </c>
      <c r="K53" s="29">
        <f>IF(K49&gt;0,0,K10+K13+K16+K19+K25)</f>
        <v>0</v>
      </c>
      <c r="L53" s="31">
        <f t="shared" ref="L53:L55" si="181">$D53*K53</f>
        <v>0</v>
      </c>
      <c r="M53" s="29">
        <f>IF(M49&gt;0,0,M10+M13+M16+M19+M25)</f>
        <v>0</v>
      </c>
      <c r="N53" s="31">
        <f t="shared" ref="N53:N55" si="182">$D53*M53</f>
        <v>0</v>
      </c>
      <c r="O53" s="29">
        <f>IF(O49&gt;0,0,O10+O13+O16+O19+O25)</f>
        <v>0</v>
      </c>
      <c r="P53" s="31">
        <f t="shared" ref="P53:P55" si="183">$D53*O53</f>
        <v>0</v>
      </c>
      <c r="Q53" s="29">
        <f>IF(Q49&gt;0,0,Q10+Q13+Q16+Q19+Q25)</f>
        <v>0</v>
      </c>
      <c r="R53" s="31">
        <f t="shared" ref="R53:R55" si="184">$D53*Q53</f>
        <v>0</v>
      </c>
      <c r="S53" s="29">
        <f>IF(S49&gt;0,0,S10+S13+S16+S19+S25)</f>
        <v>0</v>
      </c>
      <c r="T53" s="31">
        <f t="shared" ref="T53:T55" si="185">$D53*S53</f>
        <v>0</v>
      </c>
      <c r="U53" s="29">
        <f>IF(U49&gt;0,0,U10+U13+U16+U19+U25)</f>
        <v>0</v>
      </c>
      <c r="V53" s="31">
        <f t="shared" ref="V53:V55" si="186">$D53*U53</f>
        <v>0</v>
      </c>
      <c r="W53" s="29">
        <f>IF(W49&gt;0,0,W10+W13+W16+W19+W25)</f>
        <v>0</v>
      </c>
      <c r="X53" s="31">
        <f t="shared" ref="X53:X55" si="187">$D53*W53</f>
        <v>0</v>
      </c>
      <c r="Y53" s="29">
        <f>IF(Y49&gt;0,0,Y10+Y13+Y16+Y19+Y25)</f>
        <v>0</v>
      </c>
      <c r="Z53" s="31">
        <f t="shared" ref="Z53:Z55" si="188">$D53*Y53</f>
        <v>0</v>
      </c>
      <c r="AA53" s="29">
        <f>IF(AA49&gt;0,0,AA10+AA13+AA16+AA19+AA25)</f>
        <v>0</v>
      </c>
      <c r="AB53" s="31">
        <f t="shared" ref="AB53:AB55" si="189">$D53*AA53</f>
        <v>0</v>
      </c>
      <c r="AC53" s="29">
        <f t="shared" ref="AC53:AC55" si="190">E53+G53+I53+K53+M53+O53+Q53+S53+U53+W53+Y53+AA53</f>
        <v>0</v>
      </c>
      <c r="AD53" s="31">
        <f t="shared" si="161"/>
        <v>0</v>
      </c>
      <c r="AE53" s="79"/>
    </row>
    <row r="54" spans="1:31">
      <c r="A54" s="78" t="s">
        <v>132</v>
      </c>
      <c r="B54" s="20" t="s">
        <v>43</v>
      </c>
      <c r="C54" s="77" t="s">
        <v>74</v>
      </c>
      <c r="D54" s="57"/>
      <c r="E54" s="29">
        <f>IF(E50&gt;0,0,E22+E28)</f>
        <v>0</v>
      </c>
      <c r="F54" s="31">
        <f t="shared" si="178"/>
        <v>0</v>
      </c>
      <c r="G54" s="29">
        <f>IF(G50&gt;0,0,G22+G28)</f>
        <v>0</v>
      </c>
      <c r="H54" s="31">
        <f t="shared" si="179"/>
        <v>0</v>
      </c>
      <c r="I54" s="29">
        <f>IF(I50&gt;0,0,I22+I28)</f>
        <v>0</v>
      </c>
      <c r="J54" s="31">
        <f t="shared" si="180"/>
        <v>0</v>
      </c>
      <c r="K54" s="29">
        <f>IF(K50&gt;0,0,K22+K28)</f>
        <v>0</v>
      </c>
      <c r="L54" s="31">
        <f t="shared" si="181"/>
        <v>0</v>
      </c>
      <c r="M54" s="29">
        <f>IF(M50&gt;0,0,M22+M28)</f>
        <v>0</v>
      </c>
      <c r="N54" s="31">
        <f t="shared" si="182"/>
        <v>0</v>
      </c>
      <c r="O54" s="29">
        <f>IF(O50&gt;0,0,O22+O28)</f>
        <v>0</v>
      </c>
      <c r="P54" s="31">
        <f t="shared" si="183"/>
        <v>0</v>
      </c>
      <c r="Q54" s="29">
        <f>IF(Q50&gt;0,0,Q22+Q28)</f>
        <v>0</v>
      </c>
      <c r="R54" s="31">
        <f t="shared" si="184"/>
        <v>0</v>
      </c>
      <c r="S54" s="29">
        <f>IF(S50&gt;0,0,S22+S28)</f>
        <v>0</v>
      </c>
      <c r="T54" s="31">
        <f t="shared" si="185"/>
        <v>0</v>
      </c>
      <c r="U54" s="29">
        <f>IF(U50&gt;0,0,U22+U28)</f>
        <v>0</v>
      </c>
      <c r="V54" s="31">
        <f t="shared" si="186"/>
        <v>0</v>
      </c>
      <c r="W54" s="29">
        <f>IF(W50&gt;0,0,W22+W28)</f>
        <v>0</v>
      </c>
      <c r="X54" s="31">
        <f t="shared" si="187"/>
        <v>0</v>
      </c>
      <c r="Y54" s="29">
        <f>IF(Y50&gt;0,0,Y22+Y28)</f>
        <v>0</v>
      </c>
      <c r="Z54" s="31">
        <f t="shared" si="188"/>
        <v>0</v>
      </c>
      <c r="AA54" s="29">
        <f>IF(AA50&gt;0,0,AA22+AA28)</f>
        <v>0</v>
      </c>
      <c r="AB54" s="31">
        <f t="shared" si="189"/>
        <v>0</v>
      </c>
      <c r="AC54" s="29">
        <f t="shared" si="190"/>
        <v>0</v>
      </c>
      <c r="AD54" s="31">
        <f t="shared" si="161"/>
        <v>0</v>
      </c>
      <c r="AE54" s="79"/>
    </row>
    <row r="55" spans="1:31">
      <c r="A55" s="78" t="s">
        <v>133</v>
      </c>
      <c r="B55" s="20" t="s">
        <v>107</v>
      </c>
      <c r="C55" s="77" t="s">
        <v>74</v>
      </c>
      <c r="D55" s="57"/>
      <c r="E55" s="29">
        <f>IF(E51&gt;0,0,E31)</f>
        <v>0</v>
      </c>
      <c r="F55" s="31">
        <f t="shared" si="178"/>
        <v>0</v>
      </c>
      <c r="G55" s="29">
        <f>IF(G51&gt;0,0,G31)</f>
        <v>0</v>
      </c>
      <c r="H55" s="31">
        <f t="shared" si="179"/>
        <v>0</v>
      </c>
      <c r="I55" s="29">
        <f>IF(I51&gt;0,0,I31)</f>
        <v>0</v>
      </c>
      <c r="J55" s="31">
        <f t="shared" si="180"/>
        <v>0</v>
      </c>
      <c r="K55" s="29">
        <f>IF(K51&gt;0,0,K31)</f>
        <v>0</v>
      </c>
      <c r="L55" s="31">
        <f t="shared" si="181"/>
        <v>0</v>
      </c>
      <c r="M55" s="29">
        <f>IF(M51&gt;0,0,M31)</f>
        <v>0</v>
      </c>
      <c r="N55" s="31">
        <f t="shared" si="182"/>
        <v>0</v>
      </c>
      <c r="O55" s="29">
        <f>IF(O51&gt;0,0,O31)</f>
        <v>0</v>
      </c>
      <c r="P55" s="31">
        <f t="shared" si="183"/>
        <v>0</v>
      </c>
      <c r="Q55" s="29">
        <f>IF(Q51&gt;0,0,Q31)</f>
        <v>0</v>
      </c>
      <c r="R55" s="31">
        <f t="shared" si="184"/>
        <v>0</v>
      </c>
      <c r="S55" s="29">
        <f>IF(S51&gt;0,0,S31)</f>
        <v>0</v>
      </c>
      <c r="T55" s="31">
        <f t="shared" si="185"/>
        <v>0</v>
      </c>
      <c r="U55" s="29">
        <f>IF(U51&gt;0,0,U31)</f>
        <v>0</v>
      </c>
      <c r="V55" s="31">
        <f t="shared" si="186"/>
        <v>0</v>
      </c>
      <c r="W55" s="29">
        <f>IF(W51&gt;0,0,W31)</f>
        <v>0</v>
      </c>
      <c r="X55" s="31">
        <f t="shared" si="187"/>
        <v>0</v>
      </c>
      <c r="Y55" s="29">
        <f>IF(Y51&gt;0,0,Y31)</f>
        <v>0</v>
      </c>
      <c r="Z55" s="31">
        <f t="shared" si="188"/>
        <v>0</v>
      </c>
      <c r="AA55" s="29">
        <f>IF(AA51&gt;0,0,AA31)</f>
        <v>0</v>
      </c>
      <c r="AB55" s="31">
        <f t="shared" si="189"/>
        <v>0</v>
      </c>
      <c r="AC55" s="29">
        <f t="shared" si="190"/>
        <v>0</v>
      </c>
      <c r="AD55" s="31">
        <f t="shared" si="161"/>
        <v>0</v>
      </c>
      <c r="AE55" s="79"/>
    </row>
    <row r="56" spans="1:31" ht="26">
      <c r="A56" s="78" t="s">
        <v>113</v>
      </c>
      <c r="B56" s="39" t="s">
        <v>100</v>
      </c>
      <c r="C56" s="77" t="s">
        <v>75</v>
      </c>
      <c r="D56" s="77" t="s">
        <v>75</v>
      </c>
      <c r="E56" s="28">
        <f>E57+E58+E59</f>
        <v>0</v>
      </c>
      <c r="F56" s="31">
        <f>F57+F58+F59+F60</f>
        <v>0</v>
      </c>
      <c r="G56" s="28">
        <f t="shared" ref="G56:AB56" si="191">G57+G58+G59</f>
        <v>420</v>
      </c>
      <c r="H56" s="31">
        <f t="shared" si="191"/>
        <v>0</v>
      </c>
      <c r="I56" s="28">
        <f t="shared" si="191"/>
        <v>200</v>
      </c>
      <c r="J56" s="31">
        <f t="shared" si="191"/>
        <v>0</v>
      </c>
      <c r="K56" s="28">
        <f t="shared" si="191"/>
        <v>0</v>
      </c>
      <c r="L56" s="31">
        <f t="shared" si="191"/>
        <v>0</v>
      </c>
      <c r="M56" s="28">
        <f t="shared" si="191"/>
        <v>320</v>
      </c>
      <c r="N56" s="31">
        <f t="shared" si="191"/>
        <v>0</v>
      </c>
      <c r="O56" s="28">
        <f t="shared" si="191"/>
        <v>200</v>
      </c>
      <c r="P56" s="31">
        <f t="shared" si="191"/>
        <v>0</v>
      </c>
      <c r="Q56" s="28">
        <f t="shared" si="191"/>
        <v>0</v>
      </c>
      <c r="R56" s="31">
        <f t="shared" si="191"/>
        <v>0</v>
      </c>
      <c r="S56" s="28">
        <f t="shared" si="191"/>
        <v>320</v>
      </c>
      <c r="T56" s="31">
        <f t="shared" si="191"/>
        <v>0</v>
      </c>
      <c r="U56" s="28">
        <f t="shared" si="191"/>
        <v>200</v>
      </c>
      <c r="V56" s="31">
        <f t="shared" si="191"/>
        <v>0</v>
      </c>
      <c r="W56" s="28">
        <f t="shared" si="191"/>
        <v>0</v>
      </c>
      <c r="X56" s="31">
        <f t="shared" si="191"/>
        <v>0</v>
      </c>
      <c r="Y56" s="28">
        <f t="shared" si="191"/>
        <v>520</v>
      </c>
      <c r="Z56" s="31">
        <f t="shared" si="191"/>
        <v>0</v>
      </c>
      <c r="AA56" s="28">
        <f t="shared" si="191"/>
        <v>0</v>
      </c>
      <c r="AB56" s="31">
        <f t="shared" si="191"/>
        <v>0</v>
      </c>
      <c r="AC56" s="29">
        <f>AC57+AC58+AC59</f>
        <v>2180</v>
      </c>
      <c r="AD56" s="31">
        <f t="shared" si="161"/>
        <v>0</v>
      </c>
      <c r="AE56" s="79"/>
    </row>
    <row r="57" spans="1:31">
      <c r="A57" s="78" t="s">
        <v>134</v>
      </c>
      <c r="B57" s="20" t="s">
        <v>42</v>
      </c>
      <c r="C57" s="77" t="s">
        <v>74</v>
      </c>
      <c r="D57" s="57"/>
      <c r="E57" s="28">
        <f>E11+E26+E35+E36+E14+E17+E20</f>
        <v>0</v>
      </c>
      <c r="F57" s="31">
        <f t="shared" ref="F57:AB60" si="192">$D57*E57</f>
        <v>0</v>
      </c>
      <c r="G57" s="28">
        <f>G11+G26+G35+G36+G14+G17+G20</f>
        <v>320</v>
      </c>
      <c r="H57" s="31">
        <f t="shared" ref="H57:J58" si="193">$D57*G57</f>
        <v>0</v>
      </c>
      <c r="I57" s="28">
        <f>I11+I26+I35+I36+I14+I17+I20</f>
        <v>0</v>
      </c>
      <c r="J57" s="31">
        <f t="shared" si="193"/>
        <v>0</v>
      </c>
      <c r="K57" s="28">
        <f>K11+K26+K35+K36+K14+K17+K20</f>
        <v>0</v>
      </c>
      <c r="L57" s="31">
        <f t="shared" ref="L57:L58" si="194">$D57*K57</f>
        <v>0</v>
      </c>
      <c r="M57" s="28">
        <f>M11+M26+M35+M36+M14+M17+M20</f>
        <v>210</v>
      </c>
      <c r="N57" s="31">
        <f t="shared" ref="N57:N58" si="195">$D57*M57</f>
        <v>0</v>
      </c>
      <c r="O57" s="28">
        <f>O11+O26+O35+O36+O14+O17+O20</f>
        <v>0</v>
      </c>
      <c r="P57" s="31">
        <f t="shared" ref="P57:P58" si="196">$D57*O57</f>
        <v>0</v>
      </c>
      <c r="Q57" s="28">
        <f>Q11+Q26+Q35+Q36+Q14+Q17+Q20</f>
        <v>0</v>
      </c>
      <c r="R57" s="31">
        <f t="shared" ref="R57:R58" si="197">$D57*Q57</f>
        <v>0</v>
      </c>
      <c r="S57" s="28">
        <f>S11+S26+S35+S36+S14+S17+S20</f>
        <v>190</v>
      </c>
      <c r="T57" s="31">
        <f t="shared" ref="T57:T58" si="198">$D57*S57</f>
        <v>0</v>
      </c>
      <c r="U57" s="28">
        <f>U11+U26+U35+U36+U14+U17+U20</f>
        <v>0</v>
      </c>
      <c r="V57" s="31">
        <f t="shared" ref="V57:V58" si="199">$D57*U57</f>
        <v>0</v>
      </c>
      <c r="W57" s="28">
        <f>W11+W26+W35+W36+W14+W17+W20</f>
        <v>0</v>
      </c>
      <c r="X57" s="31">
        <f t="shared" ref="X57:X58" si="200">$D57*W57</f>
        <v>0</v>
      </c>
      <c r="Y57" s="28">
        <f>Y11+Y26+Y35+Y36+Y14+Y17+Y20</f>
        <v>200</v>
      </c>
      <c r="Z57" s="31">
        <f t="shared" ref="Z57:Z58" si="201">$D57*Y57</f>
        <v>0</v>
      </c>
      <c r="AA57" s="28">
        <f>AA11+AA26+AA35+AA36+AA14+AA17+AA20</f>
        <v>0</v>
      </c>
      <c r="AB57" s="31">
        <f t="shared" ref="AB57:AB58" si="202">$D57*AA57</f>
        <v>0</v>
      </c>
      <c r="AC57" s="29">
        <f t="shared" ref="AC57:AC60" si="203">E57+G57+I57+K57+M57+O57+Q57+S57+U57+W57+Y57+AA57</f>
        <v>920</v>
      </c>
      <c r="AD57" s="31">
        <f t="shared" si="161"/>
        <v>0</v>
      </c>
      <c r="AE57" s="79"/>
    </row>
    <row r="58" spans="1:31">
      <c r="A58" s="37" t="s">
        <v>135</v>
      </c>
      <c r="B58" s="20" t="s">
        <v>43</v>
      </c>
      <c r="C58" s="77" t="s">
        <v>74</v>
      </c>
      <c r="D58" s="57"/>
      <c r="E58" s="29">
        <f>E26+E32</f>
        <v>0</v>
      </c>
      <c r="F58" s="31">
        <f t="shared" si="192"/>
        <v>0</v>
      </c>
      <c r="G58" s="29">
        <f>G23+G29</f>
        <v>100</v>
      </c>
      <c r="H58" s="31">
        <f t="shared" si="193"/>
        <v>0</v>
      </c>
      <c r="I58" s="29">
        <f>I23+I29</f>
        <v>0</v>
      </c>
      <c r="J58" s="31">
        <f t="shared" si="193"/>
        <v>0</v>
      </c>
      <c r="K58" s="29">
        <f>K23+K29</f>
        <v>0</v>
      </c>
      <c r="L58" s="31">
        <f t="shared" si="194"/>
        <v>0</v>
      </c>
      <c r="M58" s="29">
        <f>M23+M29</f>
        <v>110</v>
      </c>
      <c r="N58" s="31">
        <f t="shared" si="195"/>
        <v>0</v>
      </c>
      <c r="O58" s="29">
        <f>O23+O29</f>
        <v>0</v>
      </c>
      <c r="P58" s="31">
        <f t="shared" si="196"/>
        <v>0</v>
      </c>
      <c r="Q58" s="29">
        <f>Q23+Q29</f>
        <v>0</v>
      </c>
      <c r="R58" s="31">
        <f t="shared" si="197"/>
        <v>0</v>
      </c>
      <c r="S58" s="29">
        <f>S23+S29</f>
        <v>130</v>
      </c>
      <c r="T58" s="31">
        <f t="shared" si="198"/>
        <v>0</v>
      </c>
      <c r="U58" s="29">
        <f>U23+U29</f>
        <v>0</v>
      </c>
      <c r="V58" s="31">
        <f t="shared" si="199"/>
        <v>0</v>
      </c>
      <c r="W58" s="29">
        <f>W23+W29</f>
        <v>0</v>
      </c>
      <c r="X58" s="31">
        <f t="shared" si="200"/>
        <v>0</v>
      </c>
      <c r="Y58" s="29">
        <f>Y23+Y29</f>
        <v>120</v>
      </c>
      <c r="Z58" s="31">
        <f t="shared" si="201"/>
        <v>0</v>
      </c>
      <c r="AA58" s="29">
        <f>AA23+AA29</f>
        <v>0</v>
      </c>
      <c r="AB58" s="31">
        <f t="shared" si="202"/>
        <v>0</v>
      </c>
      <c r="AC58" s="29">
        <f t="shared" si="203"/>
        <v>460</v>
      </c>
      <c r="AD58" s="31">
        <f t="shared" si="161"/>
        <v>0</v>
      </c>
      <c r="AE58" s="79"/>
    </row>
    <row r="59" spans="1:31">
      <c r="A59" s="37" t="s">
        <v>136</v>
      </c>
      <c r="B59" s="20" t="s">
        <v>107</v>
      </c>
      <c r="C59" s="77" t="s">
        <v>74</v>
      </c>
      <c r="D59" s="57"/>
      <c r="E59" s="29">
        <f>E32</f>
        <v>0</v>
      </c>
      <c r="F59" s="31">
        <f t="shared" si="192"/>
        <v>0</v>
      </c>
      <c r="G59" s="29">
        <f>G32</f>
        <v>0</v>
      </c>
      <c r="H59" s="31">
        <f t="shared" si="192"/>
        <v>0</v>
      </c>
      <c r="I59" s="29">
        <f>I32</f>
        <v>200</v>
      </c>
      <c r="J59" s="31">
        <f t="shared" si="192"/>
        <v>0</v>
      </c>
      <c r="K59" s="29">
        <f>K32</f>
        <v>0</v>
      </c>
      <c r="L59" s="31">
        <f t="shared" si="192"/>
        <v>0</v>
      </c>
      <c r="M59" s="29">
        <f>M32</f>
        <v>0</v>
      </c>
      <c r="N59" s="31">
        <f t="shared" si="192"/>
        <v>0</v>
      </c>
      <c r="O59" s="29">
        <f>O32</f>
        <v>200</v>
      </c>
      <c r="P59" s="31">
        <f t="shared" si="192"/>
        <v>0</v>
      </c>
      <c r="Q59" s="29">
        <f>Q32</f>
        <v>0</v>
      </c>
      <c r="R59" s="31">
        <f t="shared" si="192"/>
        <v>0</v>
      </c>
      <c r="S59" s="29">
        <f>S32</f>
        <v>0</v>
      </c>
      <c r="T59" s="31">
        <f t="shared" si="192"/>
        <v>0</v>
      </c>
      <c r="U59" s="29">
        <f>U32</f>
        <v>200</v>
      </c>
      <c r="V59" s="31">
        <f t="shared" si="192"/>
        <v>0</v>
      </c>
      <c r="W59" s="29">
        <f>W32</f>
        <v>0</v>
      </c>
      <c r="X59" s="31">
        <f t="shared" si="192"/>
        <v>0</v>
      </c>
      <c r="Y59" s="29">
        <f>Y32</f>
        <v>200</v>
      </c>
      <c r="Z59" s="31">
        <f t="shared" si="192"/>
        <v>0</v>
      </c>
      <c r="AA59" s="29">
        <f>AA32</f>
        <v>0</v>
      </c>
      <c r="AB59" s="31">
        <f t="shared" si="192"/>
        <v>0</v>
      </c>
      <c r="AC59" s="29">
        <f>E59+G59+I59+K59+M59+O59+Q59+S59+U59+W59+Y59+AA59</f>
        <v>800</v>
      </c>
      <c r="AD59" s="31">
        <f>F59+H59+J59+L59+N59+P59+R59+T59+V59+X59+Z59+AB59</f>
        <v>0</v>
      </c>
      <c r="AE59" s="79"/>
    </row>
    <row r="60" spans="1:31" ht="26">
      <c r="A60" s="37" t="s">
        <v>137</v>
      </c>
      <c r="B60" s="38" t="s">
        <v>106</v>
      </c>
      <c r="C60" s="77" t="s">
        <v>10</v>
      </c>
      <c r="D60" s="57"/>
      <c r="E60" s="29">
        <f>E46</f>
        <v>0</v>
      </c>
      <c r="F60" s="31">
        <f t="shared" si="192"/>
        <v>0</v>
      </c>
      <c r="G60" s="29">
        <f>G46</f>
        <v>0</v>
      </c>
      <c r="H60" s="31">
        <f t="shared" si="192"/>
        <v>0</v>
      </c>
      <c r="I60" s="29">
        <f>I46</f>
        <v>20</v>
      </c>
      <c r="J60" s="31">
        <f t="shared" si="192"/>
        <v>0</v>
      </c>
      <c r="K60" s="29">
        <f>K46</f>
        <v>0</v>
      </c>
      <c r="L60" s="31">
        <f t="shared" si="192"/>
        <v>0</v>
      </c>
      <c r="M60" s="29">
        <f>M46</f>
        <v>0</v>
      </c>
      <c r="N60" s="31">
        <f t="shared" si="192"/>
        <v>0</v>
      </c>
      <c r="O60" s="29">
        <f>O46</f>
        <v>20</v>
      </c>
      <c r="P60" s="31">
        <f t="shared" si="192"/>
        <v>0</v>
      </c>
      <c r="Q60" s="29">
        <f>Q46</f>
        <v>0</v>
      </c>
      <c r="R60" s="31">
        <f t="shared" si="192"/>
        <v>0</v>
      </c>
      <c r="S60" s="29">
        <f>S46</f>
        <v>20</v>
      </c>
      <c r="T60" s="31">
        <f t="shared" si="192"/>
        <v>0</v>
      </c>
      <c r="U60" s="29">
        <f>U46</f>
        <v>0</v>
      </c>
      <c r="V60" s="31">
        <f t="shared" ref="V60:AB60" si="204">$D60*U60</f>
        <v>0</v>
      </c>
      <c r="W60" s="29">
        <f>W46</f>
        <v>20</v>
      </c>
      <c r="X60" s="31">
        <f t="shared" si="204"/>
        <v>0</v>
      </c>
      <c r="Y60" s="29">
        <f>Y46</f>
        <v>0</v>
      </c>
      <c r="Z60" s="31">
        <f t="shared" si="204"/>
        <v>0</v>
      </c>
      <c r="AA60" s="29">
        <f>AA46</f>
        <v>19</v>
      </c>
      <c r="AB60" s="31">
        <f t="shared" si="204"/>
        <v>0</v>
      </c>
      <c r="AC60" s="29">
        <f t="shared" si="203"/>
        <v>99</v>
      </c>
      <c r="AD60" s="31">
        <f t="shared" si="161"/>
        <v>0</v>
      </c>
      <c r="AE60" s="79"/>
    </row>
    <row r="61" spans="1:31" ht="26">
      <c r="A61" s="78" t="s">
        <v>138</v>
      </c>
      <c r="B61" s="39" t="s">
        <v>101</v>
      </c>
      <c r="C61" s="77" t="s">
        <v>75</v>
      </c>
      <c r="D61" s="77" t="s">
        <v>75</v>
      </c>
      <c r="E61" s="28">
        <f>E62+E63+E64</f>
        <v>0</v>
      </c>
      <c r="F61" s="31">
        <f t="shared" ref="F61:AB61" si="205">F62+F63+F64</f>
        <v>0</v>
      </c>
      <c r="G61" s="28">
        <f t="shared" si="205"/>
        <v>0</v>
      </c>
      <c r="H61" s="31">
        <f t="shared" si="205"/>
        <v>0</v>
      </c>
      <c r="I61" s="28">
        <f t="shared" si="205"/>
        <v>0</v>
      </c>
      <c r="J61" s="31">
        <f t="shared" si="205"/>
        <v>0</v>
      </c>
      <c r="K61" s="28">
        <f t="shared" si="205"/>
        <v>0</v>
      </c>
      <c r="L61" s="31">
        <f t="shared" si="205"/>
        <v>0</v>
      </c>
      <c r="M61" s="28">
        <f t="shared" si="205"/>
        <v>0</v>
      </c>
      <c r="N61" s="31">
        <f t="shared" si="205"/>
        <v>0</v>
      </c>
      <c r="O61" s="28">
        <f t="shared" si="205"/>
        <v>0</v>
      </c>
      <c r="P61" s="31">
        <f t="shared" si="205"/>
        <v>0</v>
      </c>
      <c r="Q61" s="28">
        <f t="shared" si="205"/>
        <v>0</v>
      </c>
      <c r="R61" s="31">
        <f t="shared" si="205"/>
        <v>0</v>
      </c>
      <c r="S61" s="28">
        <f t="shared" si="205"/>
        <v>0</v>
      </c>
      <c r="T61" s="31">
        <f t="shared" si="205"/>
        <v>0</v>
      </c>
      <c r="U61" s="28">
        <f t="shared" si="205"/>
        <v>0</v>
      </c>
      <c r="V61" s="31">
        <f t="shared" si="205"/>
        <v>0</v>
      </c>
      <c r="W61" s="28">
        <f t="shared" si="205"/>
        <v>0</v>
      </c>
      <c r="X61" s="31">
        <f t="shared" si="205"/>
        <v>0</v>
      </c>
      <c r="Y61" s="28">
        <f t="shared" si="205"/>
        <v>0</v>
      </c>
      <c r="Z61" s="31">
        <f t="shared" si="205"/>
        <v>0</v>
      </c>
      <c r="AA61" s="28">
        <f t="shared" si="205"/>
        <v>0</v>
      </c>
      <c r="AB61" s="31">
        <f t="shared" si="205"/>
        <v>0</v>
      </c>
      <c r="AC61" s="29">
        <f>AC62+AC63+AC64</f>
        <v>0</v>
      </c>
      <c r="AD61" s="31">
        <f t="shared" si="161"/>
        <v>0</v>
      </c>
      <c r="AE61" s="79"/>
    </row>
    <row r="62" spans="1:31">
      <c r="A62" s="78" t="s">
        <v>139</v>
      </c>
      <c r="B62" s="20" t="s">
        <v>42</v>
      </c>
      <c r="C62" s="77" t="s">
        <v>74</v>
      </c>
      <c r="D62" s="57"/>
      <c r="E62" s="28">
        <f>IF(E57&gt;0,0,E11+E14+E17+E20+E26+E35+E36)</f>
        <v>0</v>
      </c>
      <c r="F62" s="31">
        <f t="shared" ref="F62:T65" si="206">$D62*E62</f>
        <v>0</v>
      </c>
      <c r="G62" s="28">
        <f>IF(G57&gt;0,0,G11+G14+G17+G20+G26+G35+G36)</f>
        <v>0</v>
      </c>
      <c r="H62" s="31">
        <f t="shared" si="206"/>
        <v>0</v>
      </c>
      <c r="I62" s="28">
        <f>IF(I57&gt;0,0,I11+I14+I17+I20+I26+I35+I36)</f>
        <v>0</v>
      </c>
      <c r="J62" s="31">
        <f t="shared" ref="J62:J64" si="207">$D62*I62</f>
        <v>0</v>
      </c>
      <c r="K62" s="28">
        <f>IF(K57&gt;0,0,K11+K14+K17+K20+K26+K35+K36)</f>
        <v>0</v>
      </c>
      <c r="L62" s="31">
        <f t="shared" ref="L62:L64" si="208">$D62*K62</f>
        <v>0</v>
      </c>
      <c r="M62" s="28">
        <f>IF(M57&gt;0,0,M11+M14+M17+M20+M26+M35+M36)</f>
        <v>0</v>
      </c>
      <c r="N62" s="31">
        <f t="shared" ref="N62:N64" si="209">$D62*M62</f>
        <v>0</v>
      </c>
      <c r="O62" s="28">
        <f>IF(O57&gt;0,0,O11+O14+O17+O20+O26+O35+O36)</f>
        <v>0</v>
      </c>
      <c r="P62" s="31">
        <f t="shared" ref="P62:P64" si="210">$D62*O62</f>
        <v>0</v>
      </c>
      <c r="Q62" s="28">
        <f>IF(Q57&gt;0,0,Q11+Q14+Q17+Q20+Q26+Q35+Q36)</f>
        <v>0</v>
      </c>
      <c r="R62" s="31">
        <f t="shared" ref="R62:R64" si="211">$D62*Q62</f>
        <v>0</v>
      </c>
      <c r="S62" s="28">
        <f>IF(S57&gt;0,0,S11+S14+S17+S20+S26+S35+S36)</f>
        <v>0</v>
      </c>
      <c r="T62" s="31">
        <f t="shared" ref="T62:T64" si="212">$D62*S62</f>
        <v>0</v>
      </c>
      <c r="U62" s="28">
        <f>IF(U57&gt;0,0,U11+U14+U17+U20+U26+U35+U36)</f>
        <v>0</v>
      </c>
      <c r="V62" s="31">
        <f t="shared" ref="V62:AB65" si="213">$D62*U62</f>
        <v>0</v>
      </c>
      <c r="W62" s="28">
        <f>IF(W57&gt;0,0,W11+W14+W17+W20+W26+W35+W36)</f>
        <v>0</v>
      </c>
      <c r="X62" s="31">
        <f t="shared" ref="X62:X64" si="214">$D62*W62</f>
        <v>0</v>
      </c>
      <c r="Y62" s="28">
        <f>IF(Y57&gt;0,0,Y11+Y14+Y17+Y20+Y26+Y35+Y36)</f>
        <v>0</v>
      </c>
      <c r="Z62" s="31">
        <f t="shared" ref="Z62:Z64" si="215">$D62*Y62</f>
        <v>0</v>
      </c>
      <c r="AA62" s="28">
        <f>IF(AA57&gt;0,0,AA11+AA14+AA17+AA20+AA26+AA35+AA36)</f>
        <v>0</v>
      </c>
      <c r="AB62" s="31">
        <f t="shared" ref="AB62:AB64" si="216">$D62*AA62</f>
        <v>0</v>
      </c>
      <c r="AC62" s="29">
        <f t="shared" ref="AC62:AC65" si="217">E62+G62+I62+K62+M62+O62+Q62+S62+U62+W62+Y62+AA62</f>
        <v>0</v>
      </c>
      <c r="AD62" s="31">
        <f t="shared" si="161"/>
        <v>0</v>
      </c>
      <c r="AE62" s="79"/>
    </row>
    <row r="63" spans="1:31">
      <c r="A63" s="37" t="s">
        <v>140</v>
      </c>
      <c r="B63" s="20" t="s">
        <v>43</v>
      </c>
      <c r="C63" s="77" t="s">
        <v>74</v>
      </c>
      <c r="D63" s="57"/>
      <c r="E63" s="29">
        <f>IF(E58&gt;0,0,E23+E29)</f>
        <v>0</v>
      </c>
      <c r="F63" s="31">
        <f t="shared" si="206"/>
        <v>0</v>
      </c>
      <c r="G63" s="29">
        <f>IF(G58&gt;0,0,G23+G29)</f>
        <v>0</v>
      </c>
      <c r="H63" s="31">
        <f t="shared" si="206"/>
        <v>0</v>
      </c>
      <c r="I63" s="29">
        <f>IF(I58&gt;0,0,I23+I29)</f>
        <v>0</v>
      </c>
      <c r="J63" s="31">
        <f t="shared" si="207"/>
        <v>0</v>
      </c>
      <c r="K63" s="29">
        <f>IF(K58&gt;0,0,K23+K29)</f>
        <v>0</v>
      </c>
      <c r="L63" s="31">
        <f t="shared" si="208"/>
        <v>0</v>
      </c>
      <c r="M63" s="29">
        <f>IF(M58&gt;0,0,M23+M29)</f>
        <v>0</v>
      </c>
      <c r="N63" s="31">
        <f t="shared" si="209"/>
        <v>0</v>
      </c>
      <c r="O63" s="29">
        <f>IF(O58&gt;0,0,O23+O29)</f>
        <v>0</v>
      </c>
      <c r="P63" s="31">
        <f t="shared" si="210"/>
        <v>0</v>
      </c>
      <c r="Q63" s="29">
        <f>IF(Q58&gt;0,0,Q23+Q29)</f>
        <v>0</v>
      </c>
      <c r="R63" s="31">
        <f t="shared" si="211"/>
        <v>0</v>
      </c>
      <c r="S63" s="29">
        <f>IF(S58&gt;0,0,S23+S29)</f>
        <v>0</v>
      </c>
      <c r="T63" s="31">
        <f t="shared" si="212"/>
        <v>0</v>
      </c>
      <c r="U63" s="29">
        <f>IF(U58&gt;0,0,U23+U29)</f>
        <v>0</v>
      </c>
      <c r="V63" s="31">
        <f t="shared" si="213"/>
        <v>0</v>
      </c>
      <c r="W63" s="29">
        <f>IF(W58&gt;0,0,W23+W29)</f>
        <v>0</v>
      </c>
      <c r="X63" s="31">
        <f t="shared" si="214"/>
        <v>0</v>
      </c>
      <c r="Y63" s="29">
        <f>IF(Y58&gt;0,0,Y23+Y29)</f>
        <v>0</v>
      </c>
      <c r="Z63" s="31">
        <f t="shared" si="215"/>
        <v>0</v>
      </c>
      <c r="AA63" s="29">
        <f>IF(AA58&gt;0,0,AA23+AA29)</f>
        <v>0</v>
      </c>
      <c r="AB63" s="31">
        <f t="shared" si="216"/>
        <v>0</v>
      </c>
      <c r="AC63" s="29">
        <f t="shared" si="217"/>
        <v>0</v>
      </c>
      <c r="AD63" s="31">
        <f t="shared" si="161"/>
        <v>0</v>
      </c>
      <c r="AE63" s="79"/>
    </row>
    <row r="64" spans="1:31">
      <c r="A64" s="37" t="s">
        <v>141</v>
      </c>
      <c r="B64" s="20" t="s">
        <v>107</v>
      </c>
      <c r="C64" s="77" t="s">
        <v>74</v>
      </c>
      <c r="D64" s="57"/>
      <c r="E64" s="29">
        <f>IF(E59&gt;0,0,E32)</f>
        <v>0</v>
      </c>
      <c r="F64" s="31">
        <f t="shared" si="206"/>
        <v>0</v>
      </c>
      <c r="G64" s="29">
        <f>IF(G59&gt;0,0,G32)</f>
        <v>0</v>
      </c>
      <c r="H64" s="31">
        <f t="shared" si="206"/>
        <v>0</v>
      </c>
      <c r="I64" s="29">
        <f>IF(I59&gt;0,0,I32)</f>
        <v>0</v>
      </c>
      <c r="J64" s="31">
        <f t="shared" si="207"/>
        <v>0</v>
      </c>
      <c r="K64" s="29">
        <f>IF(K59&gt;0,0,K32)</f>
        <v>0</v>
      </c>
      <c r="L64" s="31">
        <f t="shared" si="208"/>
        <v>0</v>
      </c>
      <c r="M64" s="29">
        <f>IF(M59&gt;0,0,M32)</f>
        <v>0</v>
      </c>
      <c r="N64" s="31">
        <f t="shared" si="209"/>
        <v>0</v>
      </c>
      <c r="O64" s="29">
        <f>IF(O59&gt;0,0,O32)</f>
        <v>0</v>
      </c>
      <c r="P64" s="31">
        <f t="shared" si="210"/>
        <v>0</v>
      </c>
      <c r="Q64" s="29">
        <f>IF(Q59&gt;0,0,Q32)</f>
        <v>0</v>
      </c>
      <c r="R64" s="31">
        <f t="shared" si="211"/>
        <v>0</v>
      </c>
      <c r="S64" s="29">
        <f>IF(S59&gt;0,0,S32)</f>
        <v>0</v>
      </c>
      <c r="T64" s="31">
        <f t="shared" si="212"/>
        <v>0</v>
      </c>
      <c r="U64" s="29">
        <f>IF(U59&gt;0,0,U32)</f>
        <v>0</v>
      </c>
      <c r="V64" s="31">
        <f t="shared" si="213"/>
        <v>0</v>
      </c>
      <c r="W64" s="29">
        <f>IF(W59&gt;0,0,W32)</f>
        <v>0</v>
      </c>
      <c r="X64" s="31">
        <f t="shared" si="214"/>
        <v>0</v>
      </c>
      <c r="Y64" s="29">
        <f>IF(Y59&gt;0,0,Y32)</f>
        <v>0</v>
      </c>
      <c r="Z64" s="31">
        <f t="shared" si="215"/>
        <v>0</v>
      </c>
      <c r="AA64" s="29">
        <f>IF(AA59&gt;0,0,AA32)</f>
        <v>0</v>
      </c>
      <c r="AB64" s="31">
        <f t="shared" si="216"/>
        <v>0</v>
      </c>
      <c r="AC64" s="29">
        <f t="shared" si="217"/>
        <v>0</v>
      </c>
      <c r="AD64" s="31">
        <f t="shared" si="161"/>
        <v>0</v>
      </c>
      <c r="AE64" s="79"/>
    </row>
    <row r="65" spans="1:31" ht="26">
      <c r="A65" s="37" t="s">
        <v>142</v>
      </c>
      <c r="B65" s="38" t="s">
        <v>105</v>
      </c>
      <c r="C65" s="77" t="s">
        <v>10</v>
      </c>
      <c r="D65" s="57"/>
      <c r="E65" s="29">
        <f>IF(E60&gt;0,0,E46)</f>
        <v>0</v>
      </c>
      <c r="F65" s="31">
        <f t="shared" si="206"/>
        <v>0</v>
      </c>
      <c r="G65" s="29">
        <f>IF(G60&gt;0,0,G46)</f>
        <v>0</v>
      </c>
      <c r="H65" s="31">
        <f t="shared" si="206"/>
        <v>0</v>
      </c>
      <c r="I65" s="29">
        <f>IF(I60&gt;0,0,I46)</f>
        <v>0</v>
      </c>
      <c r="J65" s="31">
        <f t="shared" si="206"/>
        <v>0</v>
      </c>
      <c r="K65" s="29">
        <f>IF(K60&gt;0,0,K46)</f>
        <v>0</v>
      </c>
      <c r="L65" s="31">
        <f t="shared" si="206"/>
        <v>0</v>
      </c>
      <c r="M65" s="29">
        <f>IF(M60&gt;0,0,M46)</f>
        <v>0</v>
      </c>
      <c r="N65" s="31">
        <f t="shared" si="206"/>
        <v>0</v>
      </c>
      <c r="O65" s="29">
        <f>IF(O60&gt;0,0,O46)</f>
        <v>0</v>
      </c>
      <c r="P65" s="31">
        <f t="shared" si="206"/>
        <v>0</v>
      </c>
      <c r="Q65" s="29">
        <f>IF(Q60&gt;0,0,Q46)</f>
        <v>0</v>
      </c>
      <c r="R65" s="31">
        <f t="shared" si="206"/>
        <v>0</v>
      </c>
      <c r="S65" s="29">
        <f>IF(S60&gt;0,0,S46)</f>
        <v>0</v>
      </c>
      <c r="T65" s="31">
        <f t="shared" si="206"/>
        <v>0</v>
      </c>
      <c r="U65" s="29">
        <f>IF(U60&gt;0,0,U46)</f>
        <v>0</v>
      </c>
      <c r="V65" s="31">
        <f t="shared" si="213"/>
        <v>0</v>
      </c>
      <c r="W65" s="29">
        <f>IF(W60&gt;0,0,W46)</f>
        <v>0</v>
      </c>
      <c r="X65" s="31">
        <f t="shared" si="213"/>
        <v>0</v>
      </c>
      <c r="Y65" s="29">
        <f>IF(Y60&gt;0,0,Y46)</f>
        <v>0</v>
      </c>
      <c r="Z65" s="31">
        <f t="shared" si="213"/>
        <v>0</v>
      </c>
      <c r="AA65" s="29">
        <f>IF(AA60&gt;0,0,AA46)</f>
        <v>0</v>
      </c>
      <c r="AB65" s="31">
        <f t="shared" si="213"/>
        <v>0</v>
      </c>
      <c r="AC65" s="29">
        <f t="shared" si="217"/>
        <v>0</v>
      </c>
      <c r="AD65" s="31">
        <f t="shared" si="161"/>
        <v>0</v>
      </c>
      <c r="AE65" s="79"/>
    </row>
    <row r="66" spans="1:31" s="16" customFormat="1" ht="73.5" customHeight="1">
      <c r="A66" s="40" t="s">
        <v>52</v>
      </c>
      <c r="B66" s="39" t="s">
        <v>102</v>
      </c>
      <c r="C66" s="11" t="s">
        <v>47</v>
      </c>
      <c r="D66" s="58"/>
      <c r="E66" s="30">
        <v>0</v>
      </c>
      <c r="F66" s="32">
        <f>$D66*E66</f>
        <v>0</v>
      </c>
      <c r="G66" s="30">
        <v>0</v>
      </c>
      <c r="H66" s="32">
        <f>$D66*G66</f>
        <v>0</v>
      </c>
      <c r="I66" s="30">
        <f>3*I7</f>
        <v>93</v>
      </c>
      <c r="J66" s="32">
        <f>$D66*I66</f>
        <v>0</v>
      </c>
      <c r="K66" s="30">
        <v>0</v>
      </c>
      <c r="L66" s="32">
        <f>$D66*K66</f>
        <v>0</v>
      </c>
      <c r="M66" s="30">
        <f>1*M7</f>
        <v>31</v>
      </c>
      <c r="N66" s="32">
        <f>$D66*M66</f>
        <v>0</v>
      </c>
      <c r="O66" s="30">
        <v>0</v>
      </c>
      <c r="P66" s="32">
        <f>$D66*O66</f>
        <v>0</v>
      </c>
      <c r="Q66" s="30">
        <v>0</v>
      </c>
      <c r="R66" s="32">
        <f>$D66*Q66</f>
        <v>0</v>
      </c>
      <c r="S66" s="30">
        <f>11*S7</f>
        <v>341</v>
      </c>
      <c r="T66" s="32">
        <f>$D66*S66</f>
        <v>0</v>
      </c>
      <c r="U66" s="30">
        <v>0</v>
      </c>
      <c r="V66" s="32">
        <f>$D66*U66</f>
        <v>0</v>
      </c>
      <c r="W66" s="55">
        <f>9*W7</f>
        <v>279</v>
      </c>
      <c r="X66" s="32">
        <f>$D66*W66</f>
        <v>0</v>
      </c>
      <c r="Y66" s="30">
        <v>0</v>
      </c>
      <c r="Z66" s="32">
        <f>$D66*Y66</f>
        <v>0</v>
      </c>
      <c r="AA66" s="30">
        <f>7*AA7</f>
        <v>217</v>
      </c>
      <c r="AB66" s="32">
        <f>$D66*AA66</f>
        <v>0</v>
      </c>
      <c r="AC66" s="30">
        <f>E66+G66+I66+K66+M66+O66+Q66+S66+U66+W66+Y66+AA66</f>
        <v>961</v>
      </c>
      <c r="AD66" s="32">
        <f>F66+H66+J66+L66+N66+P66+R66+T66+V66+X66+Z66+AB66</f>
        <v>0</v>
      </c>
      <c r="AE66" s="79"/>
    </row>
    <row r="67" spans="1:31">
      <c r="A67" s="41" t="s">
        <v>108</v>
      </c>
      <c r="B67" s="44" t="s">
        <v>78</v>
      </c>
      <c r="C67" s="27" t="s">
        <v>79</v>
      </c>
      <c r="D67" s="31" t="s">
        <v>75</v>
      </c>
      <c r="E67" s="31" t="s">
        <v>75</v>
      </c>
      <c r="F67" s="32">
        <f>F10+F13+F16+F19+F22+F25+F28+F34+F37+F47+F66+F31</f>
        <v>0</v>
      </c>
      <c r="G67" s="31" t="s">
        <v>75</v>
      </c>
      <c r="H67" s="32">
        <f>H10+H13+H16+H19+H22+H25+H28+H34+H37+H47+H66+H31</f>
        <v>0</v>
      </c>
      <c r="I67" s="31" t="s">
        <v>75</v>
      </c>
      <c r="J67" s="32">
        <f>J10+J13+J16+J19+J22+J25+J28+J34+J37+J47+J66+J31</f>
        <v>0</v>
      </c>
      <c r="K67" s="31" t="s">
        <v>75</v>
      </c>
      <c r="L67" s="32">
        <f>L10+L13+L16+L19+L22+L25+L28+L34+L37+L47+L66+L31</f>
        <v>0</v>
      </c>
      <c r="M67" s="31" t="s">
        <v>75</v>
      </c>
      <c r="N67" s="32">
        <f>N10+N13+N16+N19+N22+N25+N28+N34+N37+N47+N66+N31</f>
        <v>0</v>
      </c>
      <c r="O67" s="31" t="s">
        <v>75</v>
      </c>
      <c r="P67" s="32">
        <f>P10+P13+P16+P19+P22+P25+P28+P34+P37+P47+P66+P31</f>
        <v>0</v>
      </c>
      <c r="Q67" s="31" t="s">
        <v>75</v>
      </c>
      <c r="R67" s="32">
        <f>R10+R13+R16+R19+R22+R25+R28+R34+R37+R47+R66+R31</f>
        <v>0</v>
      </c>
      <c r="S67" s="31" t="s">
        <v>75</v>
      </c>
      <c r="T67" s="32">
        <f>T10+T13+T16+T19+T22+T25+T28+T34+T37+T47+T66+T31</f>
        <v>0</v>
      </c>
      <c r="U67" s="31" t="s">
        <v>75</v>
      </c>
      <c r="V67" s="32">
        <f>V10+V13+V16+V19+V22+V25+V28+V34+V37+V47+V66+V31</f>
        <v>0</v>
      </c>
      <c r="W67" s="31" t="s">
        <v>75</v>
      </c>
      <c r="X67" s="32">
        <f>X10+X13+X16+X19+X22+X25+X28+X34+X37+X47+X66+X31</f>
        <v>0</v>
      </c>
      <c r="Y67" s="31" t="s">
        <v>75</v>
      </c>
      <c r="Z67" s="32">
        <f>Z10+Z13+Z16+Z19+Z22+Z25+Z28+Z34+Z37+Z47+Z66+Z31</f>
        <v>0</v>
      </c>
      <c r="AA67" s="31" t="s">
        <v>75</v>
      </c>
      <c r="AB67" s="32">
        <f>AB10+AB13+AB16+AB19+AB22+AB25+AB28+AB34+AB37+AB47+AB66+AB31</f>
        <v>0</v>
      </c>
      <c r="AC67" s="32" t="s">
        <v>75</v>
      </c>
      <c r="AD67" s="32">
        <f>AD10+AD13+AD16+AD19+AD22+AD25+AD28+AD34+AD37+AD47+AD66+AD31</f>
        <v>0</v>
      </c>
    </row>
    <row r="68" spans="1:31">
      <c r="A68" s="41" t="s">
        <v>124</v>
      </c>
      <c r="B68" s="44" t="s">
        <v>269</v>
      </c>
      <c r="C68" s="27" t="s">
        <v>79</v>
      </c>
      <c r="D68" s="31" t="s">
        <v>75</v>
      </c>
      <c r="E68" s="31" t="s">
        <v>75</v>
      </c>
      <c r="F68" s="32">
        <f>F67*0.22</f>
        <v>0</v>
      </c>
      <c r="G68" s="31" t="s">
        <v>75</v>
      </c>
      <c r="H68" s="32">
        <f>H67*0.22</f>
        <v>0</v>
      </c>
      <c r="I68" s="31" t="s">
        <v>75</v>
      </c>
      <c r="J68" s="32">
        <f>J67*0.22</f>
        <v>0</v>
      </c>
      <c r="K68" s="31" t="s">
        <v>75</v>
      </c>
      <c r="L68" s="32">
        <f>L67*0.22</f>
        <v>0</v>
      </c>
      <c r="M68" s="31" t="s">
        <v>75</v>
      </c>
      <c r="N68" s="32">
        <f>N67*0.22</f>
        <v>0</v>
      </c>
      <c r="O68" s="31" t="s">
        <v>75</v>
      </c>
      <c r="P68" s="32">
        <f>P67*0.22</f>
        <v>0</v>
      </c>
      <c r="Q68" s="31" t="s">
        <v>75</v>
      </c>
      <c r="R68" s="32">
        <f>R67*0.22</f>
        <v>0</v>
      </c>
      <c r="S68" s="31" t="s">
        <v>75</v>
      </c>
      <c r="T68" s="32">
        <f>T67*0.22</f>
        <v>0</v>
      </c>
      <c r="U68" s="31" t="s">
        <v>75</v>
      </c>
      <c r="V68" s="32">
        <f>V67*0.22</f>
        <v>0</v>
      </c>
      <c r="W68" s="31" t="s">
        <v>75</v>
      </c>
      <c r="X68" s="32">
        <f>X67*0.22</f>
        <v>0</v>
      </c>
      <c r="Y68" s="31" t="s">
        <v>75</v>
      </c>
      <c r="Z68" s="32">
        <f>Z67*0.22</f>
        <v>0</v>
      </c>
      <c r="AA68" s="31" t="s">
        <v>75</v>
      </c>
      <c r="AB68" s="32">
        <f>AB67*0.22</f>
        <v>0</v>
      </c>
      <c r="AC68" s="32" t="s">
        <v>75</v>
      </c>
      <c r="AD68" s="32">
        <f>AD67*0.22</f>
        <v>0</v>
      </c>
    </row>
    <row r="69" spans="1:31">
      <c r="A69" s="41" t="s">
        <v>114</v>
      </c>
      <c r="B69" s="44" t="s">
        <v>80</v>
      </c>
      <c r="C69" s="27" t="s">
        <v>79</v>
      </c>
      <c r="D69" s="31" t="s">
        <v>75</v>
      </c>
      <c r="E69" s="31" t="s">
        <v>75</v>
      </c>
      <c r="F69" s="32">
        <f>F67+F68</f>
        <v>0</v>
      </c>
      <c r="G69" s="31" t="s">
        <v>75</v>
      </c>
      <c r="H69" s="32">
        <f>H67+H68</f>
        <v>0</v>
      </c>
      <c r="I69" s="31" t="s">
        <v>75</v>
      </c>
      <c r="J69" s="32">
        <f>J67+J68</f>
        <v>0</v>
      </c>
      <c r="K69" s="31" t="s">
        <v>75</v>
      </c>
      <c r="L69" s="32">
        <f>L67+L68</f>
        <v>0</v>
      </c>
      <c r="M69" s="31" t="s">
        <v>75</v>
      </c>
      <c r="N69" s="32">
        <f>N67+N68</f>
        <v>0</v>
      </c>
      <c r="O69" s="31" t="s">
        <v>75</v>
      </c>
      <c r="P69" s="32">
        <f>P67+P68</f>
        <v>0</v>
      </c>
      <c r="Q69" s="31" t="s">
        <v>75</v>
      </c>
      <c r="R69" s="32">
        <f>R67+R68</f>
        <v>0</v>
      </c>
      <c r="S69" s="31" t="s">
        <v>75</v>
      </c>
      <c r="T69" s="32">
        <f>T67+T68</f>
        <v>0</v>
      </c>
      <c r="U69" s="31" t="s">
        <v>75</v>
      </c>
      <c r="V69" s="32">
        <f>V67+V68</f>
        <v>0</v>
      </c>
      <c r="W69" s="31" t="s">
        <v>75</v>
      </c>
      <c r="X69" s="32">
        <f>X67+X68</f>
        <v>0</v>
      </c>
      <c r="Y69" s="31" t="s">
        <v>75</v>
      </c>
      <c r="Z69" s="32">
        <f>Z67+Z68</f>
        <v>0</v>
      </c>
      <c r="AA69" s="31" t="s">
        <v>75</v>
      </c>
      <c r="AB69" s="32">
        <f>AB67+AB68</f>
        <v>0</v>
      </c>
      <c r="AC69" s="32" t="s">
        <v>75</v>
      </c>
      <c r="AD69" s="32">
        <f>AD67+AD68</f>
        <v>0</v>
      </c>
    </row>
    <row r="70" spans="1:31" s="16" customFormat="1" ht="13.5">
      <c r="A70" s="99" t="s">
        <v>95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</row>
    <row r="71" spans="1:31">
      <c r="B71" s="45"/>
      <c r="D71" s="46"/>
      <c r="E71" s="21"/>
      <c r="F71" s="21"/>
      <c r="G71" s="21"/>
      <c r="H71" s="21"/>
      <c r="K71" s="21"/>
      <c r="L71" s="21"/>
      <c r="M71" s="21"/>
      <c r="N71" s="21"/>
      <c r="O71" s="21"/>
      <c r="P71" s="21"/>
      <c r="AC71" s="47"/>
    </row>
    <row r="72" spans="1:31">
      <c r="B72" s="45"/>
      <c r="E72" s="21"/>
      <c r="F72" s="21"/>
      <c r="G72" s="21"/>
      <c r="H72" s="21"/>
      <c r="K72" s="21"/>
      <c r="L72" s="21"/>
      <c r="M72" s="21"/>
      <c r="N72" s="21"/>
      <c r="O72" s="21"/>
      <c r="P72" s="21"/>
    </row>
    <row r="73" spans="1:31" ht="16">
      <c r="B73" s="17" t="s">
        <v>54</v>
      </c>
      <c r="C73" s="48"/>
      <c r="D73" s="49"/>
      <c r="E73" s="108" t="s">
        <v>55</v>
      </c>
      <c r="F73" s="108"/>
      <c r="G73" s="21"/>
      <c r="H73" s="21"/>
      <c r="J73" s="36"/>
      <c r="K73" s="21"/>
      <c r="L73" s="21"/>
      <c r="M73" s="21"/>
      <c r="N73" s="21"/>
      <c r="O73" s="21"/>
      <c r="P73" s="21"/>
    </row>
    <row r="74" spans="1:31" ht="15.5">
      <c r="B74" s="6"/>
      <c r="C74" s="94" t="s">
        <v>56</v>
      </c>
      <c r="D74" s="94"/>
      <c r="E74" s="50"/>
      <c r="F74" s="21"/>
      <c r="G74" s="21"/>
      <c r="H74" s="21"/>
      <c r="J74" s="35"/>
      <c r="K74" s="21"/>
      <c r="L74" s="21"/>
      <c r="M74" s="21"/>
      <c r="N74" s="21"/>
      <c r="O74" s="21"/>
      <c r="P74" s="21"/>
    </row>
    <row r="75" spans="1:31">
      <c r="B75" s="51"/>
      <c r="D75" s="34"/>
      <c r="E75" s="21"/>
      <c r="F75" s="21"/>
      <c r="G75" s="21"/>
      <c r="H75" s="21"/>
      <c r="J75" s="35"/>
      <c r="K75" s="35"/>
      <c r="L75" s="35"/>
      <c r="M75" s="21"/>
      <c r="N75" s="21"/>
      <c r="O75" s="21"/>
      <c r="P75" s="21"/>
    </row>
    <row r="76" spans="1:31">
      <c r="B76" s="51"/>
      <c r="D76" s="34"/>
      <c r="E76" s="21"/>
      <c r="F76" s="21"/>
      <c r="G76" s="21"/>
      <c r="H76" s="21"/>
      <c r="J76" s="35"/>
      <c r="K76" s="35"/>
      <c r="L76" s="35"/>
      <c r="M76" s="21"/>
      <c r="N76" s="21"/>
      <c r="O76" s="21"/>
      <c r="P76" s="21"/>
    </row>
    <row r="77" spans="1:31">
      <c r="B77" s="51"/>
      <c r="D77" s="34"/>
      <c r="E77" s="21"/>
      <c r="F77" s="21"/>
      <c r="G77" s="21"/>
      <c r="H77" s="21"/>
      <c r="J77" s="35"/>
      <c r="K77" s="21"/>
      <c r="L77" s="21"/>
      <c r="M77" s="21"/>
      <c r="N77" s="21"/>
      <c r="O77" s="21"/>
      <c r="P77" s="21"/>
    </row>
  </sheetData>
  <autoFilter ref="A8:AD70" xr:uid="{00000000-0009-0000-0000-000001000000}"/>
  <mergeCells count="34">
    <mergeCell ref="E73:F73"/>
    <mergeCell ref="C74:D74"/>
    <mergeCell ref="U7:V7"/>
    <mergeCell ref="W7:X7"/>
    <mergeCell ref="Y7:Z7"/>
    <mergeCell ref="AA7:AB7"/>
    <mergeCell ref="AC7:AD7"/>
    <mergeCell ref="A70:AD70"/>
    <mergeCell ref="AA6:AB6"/>
    <mergeCell ref="AC6:AD6"/>
    <mergeCell ref="E7:F7"/>
    <mergeCell ref="G7:H7"/>
    <mergeCell ref="I7:J7"/>
    <mergeCell ref="K7:L7"/>
    <mergeCell ref="M7:N7"/>
    <mergeCell ref="O7:P7"/>
    <mergeCell ref="Q7:R7"/>
    <mergeCell ref="S7:T7"/>
    <mergeCell ref="O6:P6"/>
    <mergeCell ref="Q6:R6"/>
    <mergeCell ref="S6:T6"/>
    <mergeCell ref="U6:V6"/>
    <mergeCell ref="W6:X6"/>
    <mergeCell ref="Y6:Z6"/>
    <mergeCell ref="A5:N5"/>
    <mergeCell ref="A6:A8"/>
    <mergeCell ref="B6:B8"/>
    <mergeCell ref="C6:C8"/>
    <mergeCell ref="D6:D8"/>
    <mergeCell ref="E6:F6"/>
    <mergeCell ref="G6:H6"/>
    <mergeCell ref="I6:J6"/>
    <mergeCell ref="K6:L6"/>
    <mergeCell ref="M6:N6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77"/>
  <sheetViews>
    <sheetView topLeftCell="A3" zoomScale="118" zoomScaleNormal="118" workbookViewId="0">
      <pane xSplit="2" ySplit="6" topLeftCell="C9" activePane="bottomRight" state="frozen"/>
      <selection activeCell="B36" sqref="B36"/>
      <selection pane="topRight" activeCell="B36" sqref="B36"/>
      <selection pane="bottomLeft" activeCell="B36" sqref="B36"/>
      <selection pane="bottomRight" activeCell="E73" sqref="E73:F73"/>
    </sheetView>
  </sheetViews>
  <sheetFormatPr defaultColWidth="9.1796875" defaultRowHeight="13"/>
  <cols>
    <col min="1" max="1" width="5.81640625" style="21" bestFit="1" customWidth="1"/>
    <col min="2" max="2" width="70.54296875" style="21" customWidth="1"/>
    <col min="3" max="3" width="8.7265625" style="21" customWidth="1"/>
    <col min="4" max="4" width="11.54296875" style="21" customWidth="1"/>
    <col min="5" max="5" width="7" style="34" customWidth="1"/>
    <col min="6" max="6" width="14" style="34" customWidth="1"/>
    <col min="7" max="7" width="7.1796875" style="34" customWidth="1"/>
    <col min="8" max="8" width="14.453125" style="34" customWidth="1"/>
    <col min="9" max="9" width="8.26953125" style="21" customWidth="1"/>
    <col min="10" max="10" width="14.453125" style="21" customWidth="1"/>
    <col min="11" max="11" width="7.26953125" style="34" customWidth="1"/>
    <col min="12" max="12" width="14.453125" style="34" customWidth="1"/>
    <col min="13" max="13" width="6.81640625" style="34" customWidth="1"/>
    <col min="14" max="14" width="13.81640625" style="34" customWidth="1"/>
    <col min="15" max="15" width="7.1796875" style="34" customWidth="1"/>
    <col min="16" max="16" width="14" style="34" customWidth="1"/>
    <col min="17" max="17" width="6.81640625" style="21" customWidth="1"/>
    <col min="18" max="18" width="14.453125" style="21" customWidth="1"/>
    <col min="19" max="19" width="6.7265625" style="21" customWidth="1"/>
    <col min="20" max="20" width="14.453125" style="21" customWidth="1"/>
    <col min="21" max="21" width="9.26953125" style="21" customWidth="1"/>
    <col min="22" max="22" width="14.453125" style="21" customWidth="1"/>
    <col min="23" max="23" width="9.26953125" style="21" customWidth="1"/>
    <col min="24" max="24" width="14.453125" style="21" customWidth="1"/>
    <col min="25" max="25" width="9.26953125" style="21" customWidth="1"/>
    <col min="26" max="26" width="13.81640625" style="21" customWidth="1"/>
    <col min="27" max="27" width="8.1796875" style="21" customWidth="1"/>
    <col min="28" max="28" width="14" style="21" customWidth="1"/>
    <col min="29" max="29" width="10.453125" style="21" customWidth="1"/>
    <col min="30" max="30" width="17.54296875" style="21" customWidth="1"/>
    <col min="31" max="31" width="17" style="21" customWidth="1"/>
    <col min="32" max="40" width="9.1796875" style="21" customWidth="1"/>
    <col min="41" max="16384" width="9.1796875" style="21"/>
  </cols>
  <sheetData>
    <row r="1" spans="1:31">
      <c r="AB1" s="16"/>
      <c r="AC1" s="16"/>
      <c r="AD1" s="33" t="s">
        <v>88</v>
      </c>
    </row>
    <row r="2" spans="1:31">
      <c r="AB2" s="16"/>
      <c r="AC2" s="16"/>
      <c r="AD2" s="33" t="s">
        <v>89</v>
      </c>
    </row>
    <row r="3" spans="1:31">
      <c r="AB3" s="16"/>
      <c r="AC3" s="16"/>
      <c r="AD3" s="33" t="s">
        <v>88</v>
      </c>
    </row>
    <row r="4" spans="1:31">
      <c r="AB4" s="16"/>
      <c r="AC4" s="16"/>
      <c r="AD4" s="33" t="s">
        <v>89</v>
      </c>
    </row>
    <row r="5" spans="1:31">
      <c r="A5" s="107" t="s">
        <v>264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21"/>
      <c r="P5" s="21"/>
    </row>
    <row r="6" spans="1:31" ht="12.75" customHeight="1">
      <c r="A6" s="105" t="s">
        <v>58</v>
      </c>
      <c r="B6" s="106" t="s">
        <v>59</v>
      </c>
      <c r="C6" s="105" t="s">
        <v>1</v>
      </c>
      <c r="D6" s="105" t="s">
        <v>7</v>
      </c>
      <c r="E6" s="101" t="s">
        <v>60</v>
      </c>
      <c r="F6" s="102"/>
      <c r="G6" s="101" t="s">
        <v>61</v>
      </c>
      <c r="H6" s="102"/>
      <c r="I6" s="101" t="s">
        <v>62</v>
      </c>
      <c r="J6" s="102"/>
      <c r="K6" s="101" t="s">
        <v>63</v>
      </c>
      <c r="L6" s="102"/>
      <c r="M6" s="101" t="s">
        <v>64</v>
      </c>
      <c r="N6" s="102"/>
      <c r="O6" s="101" t="s">
        <v>65</v>
      </c>
      <c r="P6" s="102"/>
      <c r="Q6" s="101" t="s">
        <v>66</v>
      </c>
      <c r="R6" s="102"/>
      <c r="S6" s="101" t="s">
        <v>67</v>
      </c>
      <c r="T6" s="102"/>
      <c r="U6" s="101" t="s">
        <v>68</v>
      </c>
      <c r="V6" s="102"/>
      <c r="W6" s="101" t="s">
        <v>69</v>
      </c>
      <c r="X6" s="102"/>
      <c r="Y6" s="101" t="s">
        <v>70</v>
      </c>
      <c r="Z6" s="102"/>
      <c r="AA6" s="101" t="s">
        <v>71</v>
      </c>
      <c r="AB6" s="102"/>
      <c r="AC6" s="103" t="s">
        <v>266</v>
      </c>
      <c r="AD6" s="98"/>
    </row>
    <row r="7" spans="1:31" s="42" customFormat="1">
      <c r="A7" s="105"/>
      <c r="B7" s="106"/>
      <c r="C7" s="105"/>
      <c r="D7" s="105"/>
      <c r="E7" s="95">
        <v>31</v>
      </c>
      <c r="F7" s="96"/>
      <c r="G7" s="95">
        <v>28</v>
      </c>
      <c r="H7" s="96"/>
      <c r="I7" s="95">
        <v>31</v>
      </c>
      <c r="J7" s="96"/>
      <c r="K7" s="95">
        <v>30</v>
      </c>
      <c r="L7" s="96"/>
      <c r="M7" s="95">
        <v>31</v>
      </c>
      <c r="N7" s="96"/>
      <c r="O7" s="95">
        <v>30</v>
      </c>
      <c r="P7" s="96"/>
      <c r="Q7" s="95">
        <v>31</v>
      </c>
      <c r="R7" s="96"/>
      <c r="S7" s="95">
        <v>31</v>
      </c>
      <c r="T7" s="96"/>
      <c r="U7" s="95">
        <v>30</v>
      </c>
      <c r="V7" s="96"/>
      <c r="W7" s="95">
        <v>31</v>
      </c>
      <c r="X7" s="96"/>
      <c r="Y7" s="95">
        <v>30</v>
      </c>
      <c r="Z7" s="96"/>
      <c r="AA7" s="95">
        <v>31</v>
      </c>
      <c r="AB7" s="96"/>
      <c r="AC7" s="97">
        <f>E7+G7+I7+K7+M7+O7+Q7+S7+U7+W7+Y7+AA7</f>
        <v>365</v>
      </c>
      <c r="AD7" s="98"/>
    </row>
    <row r="8" spans="1:31" ht="28.5" customHeight="1">
      <c r="A8" s="105"/>
      <c r="B8" s="106"/>
      <c r="C8" s="105"/>
      <c r="D8" s="105"/>
      <c r="E8" s="53" t="s">
        <v>87</v>
      </c>
      <c r="F8" s="52" t="s">
        <v>72</v>
      </c>
      <c r="G8" s="53" t="s">
        <v>87</v>
      </c>
      <c r="H8" s="52" t="s">
        <v>72</v>
      </c>
      <c r="I8" s="53" t="s">
        <v>87</v>
      </c>
      <c r="J8" s="52" t="s">
        <v>72</v>
      </c>
      <c r="K8" s="53" t="s">
        <v>87</v>
      </c>
      <c r="L8" s="52" t="s">
        <v>72</v>
      </c>
      <c r="M8" s="53" t="s">
        <v>87</v>
      </c>
      <c r="N8" s="52" t="s">
        <v>72</v>
      </c>
      <c r="O8" s="53" t="s">
        <v>87</v>
      </c>
      <c r="P8" s="52" t="s">
        <v>72</v>
      </c>
      <c r="Q8" s="53" t="s">
        <v>87</v>
      </c>
      <c r="R8" s="52" t="s">
        <v>72</v>
      </c>
      <c r="S8" s="53" t="s">
        <v>87</v>
      </c>
      <c r="T8" s="52" t="s">
        <v>72</v>
      </c>
      <c r="U8" s="53" t="s">
        <v>87</v>
      </c>
      <c r="V8" s="52" t="s">
        <v>72</v>
      </c>
      <c r="W8" s="53" t="s">
        <v>87</v>
      </c>
      <c r="X8" s="52" t="s">
        <v>72</v>
      </c>
      <c r="Y8" s="53" t="s">
        <v>87</v>
      </c>
      <c r="Z8" s="52" t="s">
        <v>72</v>
      </c>
      <c r="AA8" s="53" t="s">
        <v>87</v>
      </c>
      <c r="AB8" s="52" t="s">
        <v>72</v>
      </c>
      <c r="AC8" s="40" t="s">
        <v>87</v>
      </c>
      <c r="AD8" s="27" t="s">
        <v>72</v>
      </c>
    </row>
    <row r="9" spans="1:31" s="16" customFormat="1" ht="26">
      <c r="A9" s="40" t="s">
        <v>73</v>
      </c>
      <c r="B9" s="39" t="s">
        <v>81</v>
      </c>
      <c r="C9" s="27" t="s">
        <v>74</v>
      </c>
      <c r="D9" s="32" t="s">
        <v>75</v>
      </c>
      <c r="E9" s="30">
        <f>E10+E13+E16+E19+E22+E25+E28+E31</f>
        <v>0</v>
      </c>
      <c r="F9" s="32" t="s">
        <v>75</v>
      </c>
      <c r="G9" s="30">
        <f>G10+G13+G16+G19+G22+G25+G28+G31</f>
        <v>520</v>
      </c>
      <c r="H9" s="32" t="s">
        <v>75</v>
      </c>
      <c r="I9" s="30">
        <f>I10+I13+I16+I19+I22+I25+I28+I31</f>
        <v>220.00000000000003</v>
      </c>
      <c r="J9" s="32" t="s">
        <v>75</v>
      </c>
      <c r="K9" s="30">
        <f>K10+K13+K16+K19+K22+K25+K28+K31</f>
        <v>0</v>
      </c>
      <c r="L9" s="32" t="s">
        <v>75</v>
      </c>
      <c r="M9" s="30">
        <f>M10+M13+M16+M19+M22+M25+M28+M31</f>
        <v>390</v>
      </c>
      <c r="N9" s="32" t="s">
        <v>75</v>
      </c>
      <c r="O9" s="30">
        <f>O10+O13+O16+O19+O22+O25+O28+O31</f>
        <v>220.00000000000003</v>
      </c>
      <c r="P9" s="32" t="s">
        <v>75</v>
      </c>
      <c r="Q9" s="30">
        <f>Q10+Q13+Q16+Q19+Q22+Q25+Q28+Q31</f>
        <v>0</v>
      </c>
      <c r="R9" s="32" t="s">
        <v>75</v>
      </c>
      <c r="S9" s="30">
        <f>S10+S13+S16+S19+S22+S25+S28+S31</f>
        <v>390</v>
      </c>
      <c r="T9" s="32" t="s">
        <v>75</v>
      </c>
      <c r="U9" s="30">
        <f>U10+U13+U16+U19+U22+U25+U28+U31</f>
        <v>220.00000000000003</v>
      </c>
      <c r="V9" s="32" t="s">
        <v>75</v>
      </c>
      <c r="W9" s="30">
        <f>W10+W13+W16+W19+W22+W25+W28+W31</f>
        <v>0</v>
      </c>
      <c r="X9" s="32" t="s">
        <v>75</v>
      </c>
      <c r="Y9" s="30">
        <f>Y10+Y13+Y16+Y19+Y22+Y25+Y28+Y31</f>
        <v>610</v>
      </c>
      <c r="Z9" s="32" t="s">
        <v>75</v>
      </c>
      <c r="AA9" s="30">
        <f>AA10+AA13+AA16+AA19+AA22+AA25+AA28+AA31</f>
        <v>0</v>
      </c>
      <c r="AB9" s="32" t="s">
        <v>75</v>
      </c>
      <c r="AC9" s="30">
        <f>E9+G9+I9+K9+M9+O9+Q9+S9+U9+W9+Y9+AA9</f>
        <v>2570</v>
      </c>
      <c r="AD9" s="32" t="s">
        <v>75</v>
      </c>
    </row>
    <row r="10" spans="1:31" s="16" customFormat="1" ht="27" customHeight="1">
      <c r="A10" s="40" t="s">
        <v>12</v>
      </c>
      <c r="B10" s="39" t="s">
        <v>117</v>
      </c>
      <c r="C10" s="27" t="s">
        <v>74</v>
      </c>
      <c r="D10" s="32" t="s">
        <v>75</v>
      </c>
      <c r="E10" s="30">
        <f t="shared" ref="E10" si="0">E11+E12</f>
        <v>0</v>
      </c>
      <c r="F10" s="32">
        <f>F11+F12</f>
        <v>0</v>
      </c>
      <c r="G10" s="30">
        <f t="shared" ref="G10:AA10" si="1">G11+G12</f>
        <v>65</v>
      </c>
      <c r="H10" s="32">
        <f t="shared" si="1"/>
        <v>0</v>
      </c>
      <c r="I10" s="30">
        <f t="shared" si="1"/>
        <v>0</v>
      </c>
      <c r="J10" s="32">
        <f t="shared" si="1"/>
        <v>0</v>
      </c>
      <c r="K10" s="30">
        <f t="shared" si="1"/>
        <v>0</v>
      </c>
      <c r="L10" s="32">
        <f t="shared" si="1"/>
        <v>0</v>
      </c>
      <c r="M10" s="30">
        <f t="shared" si="1"/>
        <v>52</v>
      </c>
      <c r="N10" s="32">
        <f t="shared" si="1"/>
        <v>0</v>
      </c>
      <c r="O10" s="30">
        <f t="shared" si="1"/>
        <v>0</v>
      </c>
      <c r="P10" s="32">
        <f t="shared" si="1"/>
        <v>0</v>
      </c>
      <c r="Q10" s="30">
        <f t="shared" si="1"/>
        <v>0</v>
      </c>
      <c r="R10" s="32">
        <f t="shared" si="1"/>
        <v>0</v>
      </c>
      <c r="S10" s="30">
        <f t="shared" si="1"/>
        <v>39</v>
      </c>
      <c r="T10" s="32">
        <f t="shared" si="1"/>
        <v>0</v>
      </c>
      <c r="U10" s="30">
        <f t="shared" si="1"/>
        <v>0</v>
      </c>
      <c r="V10" s="32">
        <f t="shared" si="1"/>
        <v>0</v>
      </c>
      <c r="W10" s="30">
        <f t="shared" si="1"/>
        <v>0</v>
      </c>
      <c r="X10" s="32">
        <f t="shared" si="1"/>
        <v>0</v>
      </c>
      <c r="Y10" s="30">
        <f t="shared" si="1"/>
        <v>52</v>
      </c>
      <c r="Z10" s="32">
        <f t="shared" si="1"/>
        <v>0</v>
      </c>
      <c r="AA10" s="30">
        <f t="shared" si="1"/>
        <v>0</v>
      </c>
      <c r="AB10" s="32">
        <f>AB11+AB12</f>
        <v>0</v>
      </c>
      <c r="AC10" s="30">
        <f>E10+G10+I10+K10+M10+O10+Q10+S10+U10+W10+Y10+AA10</f>
        <v>208</v>
      </c>
      <c r="AD10" s="32">
        <f t="shared" ref="AD10:AD45" si="2">F10+H10+J10+L10+N10+P10+R10+T10+V10+X10+Z10+AB10</f>
        <v>0</v>
      </c>
      <c r="AE10" s="85"/>
    </row>
    <row r="11" spans="1:31">
      <c r="A11" s="54" t="s">
        <v>5</v>
      </c>
      <c r="B11" s="19" t="s">
        <v>20</v>
      </c>
      <c r="C11" s="52" t="s">
        <v>74</v>
      </c>
      <c r="D11" s="57"/>
      <c r="E11" s="29">
        <v>0</v>
      </c>
      <c r="F11" s="31">
        <f t="shared" ref="F11:F12" si="3">$D11*E11</f>
        <v>0</v>
      </c>
      <c r="G11" s="29">
        <v>50</v>
      </c>
      <c r="H11" s="31">
        <f t="shared" ref="H11:H12" si="4">$D11*G11</f>
        <v>0</v>
      </c>
      <c r="I11" s="29">
        <v>0</v>
      </c>
      <c r="J11" s="31">
        <f t="shared" ref="J11:J12" si="5">$D11*I11</f>
        <v>0</v>
      </c>
      <c r="K11" s="29">
        <v>0</v>
      </c>
      <c r="L11" s="31">
        <f t="shared" ref="L11:L12" si="6">$D11*K11</f>
        <v>0</v>
      </c>
      <c r="M11" s="29">
        <v>40</v>
      </c>
      <c r="N11" s="31">
        <f t="shared" ref="N11:N12" si="7">$D11*M11</f>
        <v>0</v>
      </c>
      <c r="O11" s="29">
        <v>0</v>
      </c>
      <c r="P11" s="31">
        <f>$D11*O11</f>
        <v>0</v>
      </c>
      <c r="Q11" s="29">
        <v>0</v>
      </c>
      <c r="R11" s="31">
        <f t="shared" ref="R11:R12" si="8">$D11*Q11</f>
        <v>0</v>
      </c>
      <c r="S11" s="29">
        <v>30</v>
      </c>
      <c r="T11" s="31">
        <f t="shared" ref="T11:T12" si="9">$D11*S11</f>
        <v>0</v>
      </c>
      <c r="U11" s="29">
        <v>0</v>
      </c>
      <c r="V11" s="31">
        <f t="shared" ref="V11:V12" si="10">$D11*U11</f>
        <v>0</v>
      </c>
      <c r="W11" s="29">
        <v>0</v>
      </c>
      <c r="X11" s="31">
        <f t="shared" ref="X11:X12" si="11">$D11*W11</f>
        <v>0</v>
      </c>
      <c r="Y11" s="29">
        <v>40</v>
      </c>
      <c r="Z11" s="31">
        <f t="shared" ref="Z11:Z12" si="12">$D11*Y11</f>
        <v>0</v>
      </c>
      <c r="AA11" s="29">
        <v>0</v>
      </c>
      <c r="AB11" s="31">
        <f>$D11*AA11</f>
        <v>0</v>
      </c>
      <c r="AC11" s="29">
        <f t="shared" ref="AC11:AC12" si="13">E11+G11+I11+K11+M11+O11+Q11+S11+U11+W11+Y11+AA11</f>
        <v>160</v>
      </c>
      <c r="AD11" s="31">
        <f t="shared" si="2"/>
        <v>0</v>
      </c>
      <c r="AE11" s="85"/>
    </row>
    <row r="12" spans="1:31">
      <c r="A12" s="54" t="s">
        <v>9</v>
      </c>
      <c r="B12" s="19" t="s">
        <v>21</v>
      </c>
      <c r="C12" s="52" t="s">
        <v>74</v>
      </c>
      <c r="D12" s="57"/>
      <c r="E12" s="29">
        <f>(E11*1.3)-E11</f>
        <v>0</v>
      </c>
      <c r="F12" s="31">
        <f t="shared" si="3"/>
        <v>0</v>
      </c>
      <c r="G12" s="29">
        <f>(G11*1.3)-G11</f>
        <v>15</v>
      </c>
      <c r="H12" s="31">
        <f t="shared" si="4"/>
        <v>0</v>
      </c>
      <c r="I12" s="29">
        <f>(I11*1.3)-I11</f>
        <v>0</v>
      </c>
      <c r="J12" s="31">
        <f t="shared" si="5"/>
        <v>0</v>
      </c>
      <c r="K12" s="29">
        <f>(K11*1.3)-K11</f>
        <v>0</v>
      </c>
      <c r="L12" s="31">
        <f t="shared" si="6"/>
        <v>0</v>
      </c>
      <c r="M12" s="29">
        <f>(M11*1.3)-M11</f>
        <v>12</v>
      </c>
      <c r="N12" s="31">
        <f t="shared" si="7"/>
        <v>0</v>
      </c>
      <c r="O12" s="29">
        <f>(O11*1.3)-O11</f>
        <v>0</v>
      </c>
      <c r="P12" s="31">
        <f>$D12*O12</f>
        <v>0</v>
      </c>
      <c r="Q12" s="29">
        <f>(Q11*1.3)-Q11</f>
        <v>0</v>
      </c>
      <c r="R12" s="31">
        <f t="shared" si="8"/>
        <v>0</v>
      </c>
      <c r="S12" s="29">
        <f>(S11*1.3)-S11</f>
        <v>9</v>
      </c>
      <c r="T12" s="31">
        <f t="shared" si="9"/>
        <v>0</v>
      </c>
      <c r="U12" s="29">
        <f>(U11*1.3)-U11</f>
        <v>0</v>
      </c>
      <c r="V12" s="31">
        <f t="shared" si="10"/>
        <v>0</v>
      </c>
      <c r="W12" s="29">
        <f>(W11*1.3)-W11</f>
        <v>0</v>
      </c>
      <c r="X12" s="31">
        <f t="shared" si="11"/>
        <v>0</v>
      </c>
      <c r="Y12" s="29">
        <f>(Y11*1.3)-Y11</f>
        <v>12</v>
      </c>
      <c r="Z12" s="31">
        <f t="shared" si="12"/>
        <v>0</v>
      </c>
      <c r="AA12" s="29">
        <f>(AA11*1.3)-AA11</f>
        <v>0</v>
      </c>
      <c r="AB12" s="31">
        <f>$D12*AA12</f>
        <v>0</v>
      </c>
      <c r="AC12" s="29">
        <f t="shared" si="13"/>
        <v>48</v>
      </c>
      <c r="AD12" s="31">
        <f t="shared" si="2"/>
        <v>0</v>
      </c>
      <c r="AE12" s="85"/>
    </row>
    <row r="13" spans="1:31" s="16" customFormat="1" ht="27" customHeight="1">
      <c r="A13" s="40" t="s">
        <v>76</v>
      </c>
      <c r="B13" s="39" t="s">
        <v>118</v>
      </c>
      <c r="C13" s="27" t="s">
        <v>74</v>
      </c>
      <c r="D13" s="32" t="s">
        <v>75</v>
      </c>
      <c r="E13" s="30">
        <f t="shared" ref="E13" si="14">E14+E15</f>
        <v>0</v>
      </c>
      <c r="F13" s="32">
        <f>F14+F15</f>
        <v>0</v>
      </c>
      <c r="G13" s="30">
        <f t="shared" ref="G13:AA13" si="15">G14+G15</f>
        <v>0</v>
      </c>
      <c r="H13" s="32">
        <f t="shared" si="15"/>
        <v>0</v>
      </c>
      <c r="I13" s="30">
        <f t="shared" si="15"/>
        <v>0</v>
      </c>
      <c r="J13" s="32">
        <f t="shared" si="15"/>
        <v>0</v>
      </c>
      <c r="K13" s="30">
        <f t="shared" si="15"/>
        <v>0</v>
      </c>
      <c r="L13" s="32">
        <f t="shared" si="15"/>
        <v>0</v>
      </c>
      <c r="M13" s="30">
        <f t="shared" si="15"/>
        <v>13</v>
      </c>
      <c r="N13" s="32">
        <f t="shared" si="15"/>
        <v>0</v>
      </c>
      <c r="O13" s="30">
        <f t="shared" si="15"/>
        <v>0</v>
      </c>
      <c r="P13" s="32">
        <f t="shared" si="15"/>
        <v>0</v>
      </c>
      <c r="Q13" s="30">
        <f t="shared" si="15"/>
        <v>0</v>
      </c>
      <c r="R13" s="32">
        <f t="shared" si="15"/>
        <v>0</v>
      </c>
      <c r="S13" s="30">
        <f t="shared" si="15"/>
        <v>13</v>
      </c>
      <c r="T13" s="32">
        <f t="shared" si="15"/>
        <v>0</v>
      </c>
      <c r="U13" s="30">
        <f t="shared" si="15"/>
        <v>0</v>
      </c>
      <c r="V13" s="32">
        <f t="shared" si="15"/>
        <v>0</v>
      </c>
      <c r="W13" s="30">
        <f t="shared" si="15"/>
        <v>0</v>
      </c>
      <c r="X13" s="32">
        <f t="shared" si="15"/>
        <v>0</v>
      </c>
      <c r="Y13" s="30">
        <f t="shared" si="15"/>
        <v>0</v>
      </c>
      <c r="Z13" s="32">
        <f t="shared" si="15"/>
        <v>0</v>
      </c>
      <c r="AA13" s="30">
        <f t="shared" si="15"/>
        <v>0</v>
      </c>
      <c r="AB13" s="32">
        <f>AB14+AB15</f>
        <v>0</v>
      </c>
      <c r="AC13" s="30">
        <f>E13+G13+I13+K13+M13+O13+Q13+S13+U13+W13+Y13+AA13</f>
        <v>26</v>
      </c>
      <c r="AD13" s="32">
        <f t="shared" si="2"/>
        <v>0</v>
      </c>
      <c r="AE13" s="85"/>
    </row>
    <row r="14" spans="1:31">
      <c r="A14" s="54" t="s">
        <v>6</v>
      </c>
      <c r="B14" s="19" t="s">
        <v>20</v>
      </c>
      <c r="C14" s="52" t="s">
        <v>74</v>
      </c>
      <c r="D14" s="57"/>
      <c r="E14" s="29">
        <v>0</v>
      </c>
      <c r="F14" s="31">
        <f t="shared" ref="F14:H18" si="16">$D14*E14</f>
        <v>0</v>
      </c>
      <c r="G14" s="29">
        <v>0</v>
      </c>
      <c r="H14" s="31">
        <f t="shared" ref="H14:H15" si="17">$D14*G14</f>
        <v>0</v>
      </c>
      <c r="I14" s="29">
        <v>0</v>
      </c>
      <c r="J14" s="31">
        <f t="shared" ref="J14:J15" si="18">$D14*I14</f>
        <v>0</v>
      </c>
      <c r="K14" s="29">
        <v>0</v>
      </c>
      <c r="L14" s="31">
        <f t="shared" ref="L14:L15" si="19">$D14*K14</f>
        <v>0</v>
      </c>
      <c r="M14" s="29">
        <v>10</v>
      </c>
      <c r="N14" s="31">
        <f t="shared" ref="N14:N15" si="20">$D14*M14</f>
        <v>0</v>
      </c>
      <c r="O14" s="29">
        <v>0</v>
      </c>
      <c r="P14" s="31">
        <f t="shared" ref="P14:P15" si="21">$D14*O14</f>
        <v>0</v>
      </c>
      <c r="Q14" s="29">
        <v>0</v>
      </c>
      <c r="R14" s="31">
        <f t="shared" ref="R14:R15" si="22">$D14*Q14</f>
        <v>0</v>
      </c>
      <c r="S14" s="29">
        <v>10</v>
      </c>
      <c r="T14" s="31">
        <f t="shared" ref="T14:T15" si="23">$D14*S14</f>
        <v>0</v>
      </c>
      <c r="U14" s="29">
        <v>0</v>
      </c>
      <c r="V14" s="31">
        <f t="shared" ref="V14:V15" si="24">$D14*U14</f>
        <v>0</v>
      </c>
      <c r="W14" s="29">
        <v>0</v>
      </c>
      <c r="X14" s="31">
        <f t="shared" ref="X14:X15" si="25">$D14*W14</f>
        <v>0</v>
      </c>
      <c r="Y14" s="29">
        <v>0</v>
      </c>
      <c r="Z14" s="31">
        <f t="shared" ref="Z14:Z15" si="26">$D14*Y14</f>
        <v>0</v>
      </c>
      <c r="AA14" s="29">
        <v>0</v>
      </c>
      <c r="AB14" s="31">
        <f>$D14*AA14</f>
        <v>0</v>
      </c>
      <c r="AC14" s="29">
        <f t="shared" ref="AC14:AC15" si="27">E14+G14+I14+K14+M14+O14+Q14+S14+U14+W14+Y14+AA14</f>
        <v>20</v>
      </c>
      <c r="AD14" s="31">
        <f t="shared" si="2"/>
        <v>0</v>
      </c>
      <c r="AE14" s="85"/>
    </row>
    <row r="15" spans="1:31">
      <c r="A15" s="54" t="s">
        <v>13</v>
      </c>
      <c r="B15" s="19" t="s">
        <v>21</v>
      </c>
      <c r="C15" s="52" t="s">
        <v>74</v>
      </c>
      <c r="D15" s="57"/>
      <c r="E15" s="29">
        <f>(E14*1.3)-E14</f>
        <v>0</v>
      </c>
      <c r="F15" s="31">
        <f t="shared" si="16"/>
        <v>0</v>
      </c>
      <c r="G15" s="29">
        <f>(G14*1.3)-G14</f>
        <v>0</v>
      </c>
      <c r="H15" s="31">
        <f t="shared" si="17"/>
        <v>0</v>
      </c>
      <c r="I15" s="29">
        <f>(I14*1.3)-I14</f>
        <v>0</v>
      </c>
      <c r="J15" s="31">
        <f t="shared" si="18"/>
        <v>0</v>
      </c>
      <c r="K15" s="29">
        <f>(K14*1.3)-K14</f>
        <v>0</v>
      </c>
      <c r="L15" s="31">
        <f t="shared" si="19"/>
        <v>0</v>
      </c>
      <c r="M15" s="29">
        <f>(M14*1.3)-M14</f>
        <v>3</v>
      </c>
      <c r="N15" s="31">
        <f t="shared" si="20"/>
        <v>0</v>
      </c>
      <c r="O15" s="29">
        <f>(O14*1.3)-O14</f>
        <v>0</v>
      </c>
      <c r="P15" s="31">
        <f t="shared" si="21"/>
        <v>0</v>
      </c>
      <c r="Q15" s="29">
        <f>(Q14*1.3)-Q14</f>
        <v>0</v>
      </c>
      <c r="R15" s="31">
        <f t="shared" si="22"/>
        <v>0</v>
      </c>
      <c r="S15" s="29">
        <f>(S14*1.3)-S14</f>
        <v>3</v>
      </c>
      <c r="T15" s="31">
        <f t="shared" si="23"/>
        <v>0</v>
      </c>
      <c r="U15" s="29">
        <f>(U14*1.3)-U14</f>
        <v>0</v>
      </c>
      <c r="V15" s="31">
        <f t="shared" si="24"/>
        <v>0</v>
      </c>
      <c r="W15" s="29">
        <f>(W14*1.3)-W14</f>
        <v>0</v>
      </c>
      <c r="X15" s="31">
        <f t="shared" si="25"/>
        <v>0</v>
      </c>
      <c r="Y15" s="29">
        <f>(Y14*1.3)-Y14</f>
        <v>0</v>
      </c>
      <c r="Z15" s="31">
        <f t="shared" si="26"/>
        <v>0</v>
      </c>
      <c r="AA15" s="29">
        <f>(AA14*1.3)-AA14</f>
        <v>0</v>
      </c>
      <c r="AB15" s="31">
        <f>$D15*AA15</f>
        <v>0</v>
      </c>
      <c r="AC15" s="29">
        <f t="shared" si="27"/>
        <v>6</v>
      </c>
      <c r="AD15" s="31">
        <f t="shared" si="2"/>
        <v>0</v>
      </c>
      <c r="AE15" s="85"/>
    </row>
    <row r="16" spans="1:31" s="16" customFormat="1" ht="27" customHeight="1">
      <c r="A16" s="40" t="s">
        <v>77</v>
      </c>
      <c r="B16" s="39" t="s">
        <v>82</v>
      </c>
      <c r="C16" s="27" t="s">
        <v>74</v>
      </c>
      <c r="D16" s="32" t="s">
        <v>75</v>
      </c>
      <c r="E16" s="30">
        <f t="shared" ref="E16:AA16" si="28">E17+E18</f>
        <v>0</v>
      </c>
      <c r="F16" s="32">
        <f>F17+F18</f>
        <v>0</v>
      </c>
      <c r="G16" s="30">
        <f t="shared" si="28"/>
        <v>65</v>
      </c>
      <c r="H16" s="32">
        <f t="shared" si="28"/>
        <v>0</v>
      </c>
      <c r="I16" s="30">
        <f t="shared" si="28"/>
        <v>0</v>
      </c>
      <c r="J16" s="32">
        <f t="shared" si="28"/>
        <v>0</v>
      </c>
      <c r="K16" s="30">
        <f t="shared" si="28"/>
        <v>0</v>
      </c>
      <c r="L16" s="32">
        <f t="shared" si="28"/>
        <v>0</v>
      </c>
      <c r="M16" s="30">
        <f t="shared" si="28"/>
        <v>52</v>
      </c>
      <c r="N16" s="32">
        <f t="shared" si="28"/>
        <v>0</v>
      </c>
      <c r="O16" s="30">
        <f t="shared" si="28"/>
        <v>0</v>
      </c>
      <c r="P16" s="32">
        <f t="shared" si="28"/>
        <v>0</v>
      </c>
      <c r="Q16" s="30">
        <f t="shared" si="28"/>
        <v>0</v>
      </c>
      <c r="R16" s="32">
        <f t="shared" si="28"/>
        <v>0</v>
      </c>
      <c r="S16" s="30">
        <f t="shared" si="28"/>
        <v>39</v>
      </c>
      <c r="T16" s="32">
        <f t="shared" si="28"/>
        <v>0</v>
      </c>
      <c r="U16" s="30">
        <f t="shared" si="28"/>
        <v>0</v>
      </c>
      <c r="V16" s="32">
        <f t="shared" si="28"/>
        <v>0</v>
      </c>
      <c r="W16" s="30">
        <f t="shared" si="28"/>
        <v>0</v>
      </c>
      <c r="X16" s="32">
        <f t="shared" si="28"/>
        <v>0</v>
      </c>
      <c r="Y16" s="30">
        <f t="shared" si="28"/>
        <v>52</v>
      </c>
      <c r="Z16" s="32">
        <f t="shared" si="28"/>
        <v>0</v>
      </c>
      <c r="AA16" s="30">
        <f t="shared" si="28"/>
        <v>0</v>
      </c>
      <c r="AB16" s="32">
        <f>AB17+AB18</f>
        <v>0</v>
      </c>
      <c r="AC16" s="30">
        <f>E16+G16+I16+K16+M16+O16+Q16+S16+U16+W16+Y16+AA16</f>
        <v>208</v>
      </c>
      <c r="AD16" s="32">
        <f t="shared" si="2"/>
        <v>0</v>
      </c>
      <c r="AE16" s="85"/>
    </row>
    <row r="17" spans="1:31">
      <c r="A17" s="54" t="s">
        <v>8</v>
      </c>
      <c r="B17" s="19" t="s">
        <v>20</v>
      </c>
      <c r="C17" s="52" t="s">
        <v>74</v>
      </c>
      <c r="D17" s="57"/>
      <c r="E17" s="29">
        <v>0</v>
      </c>
      <c r="F17" s="31">
        <f t="shared" si="16"/>
        <v>0</v>
      </c>
      <c r="G17" s="29">
        <v>50</v>
      </c>
      <c r="H17" s="31">
        <f t="shared" si="16"/>
        <v>0</v>
      </c>
      <c r="I17" s="29">
        <v>0</v>
      </c>
      <c r="J17" s="31">
        <f t="shared" ref="J17:J18" si="29">$D17*I17</f>
        <v>0</v>
      </c>
      <c r="K17" s="29">
        <v>0</v>
      </c>
      <c r="L17" s="31">
        <f t="shared" ref="L17:L18" si="30">$D17*K17</f>
        <v>0</v>
      </c>
      <c r="M17" s="29">
        <v>40</v>
      </c>
      <c r="N17" s="31">
        <f t="shared" ref="N17:N18" si="31">$D17*M17</f>
        <v>0</v>
      </c>
      <c r="O17" s="29">
        <v>0</v>
      </c>
      <c r="P17" s="31">
        <f t="shared" ref="P17:P18" si="32">$D17*O17</f>
        <v>0</v>
      </c>
      <c r="Q17" s="29">
        <v>0</v>
      </c>
      <c r="R17" s="31">
        <f t="shared" ref="R17:R18" si="33">$D17*Q17</f>
        <v>0</v>
      </c>
      <c r="S17" s="29">
        <v>30</v>
      </c>
      <c r="T17" s="31">
        <f t="shared" ref="T17:T18" si="34">$D17*S17</f>
        <v>0</v>
      </c>
      <c r="U17" s="29">
        <v>0</v>
      </c>
      <c r="V17" s="31">
        <f t="shared" ref="V17:V18" si="35">$D17*U17</f>
        <v>0</v>
      </c>
      <c r="W17" s="29">
        <v>0</v>
      </c>
      <c r="X17" s="31">
        <f t="shared" ref="X17:X18" si="36">$D17*W17</f>
        <v>0</v>
      </c>
      <c r="Y17" s="29">
        <v>40</v>
      </c>
      <c r="Z17" s="31">
        <f t="shared" ref="Z17:Z18" si="37">$D17*Y17</f>
        <v>0</v>
      </c>
      <c r="AA17" s="29">
        <v>0</v>
      </c>
      <c r="AB17" s="31">
        <f t="shared" ref="AB17:AB18" si="38">$D17*AA17</f>
        <v>0</v>
      </c>
      <c r="AC17" s="29">
        <f t="shared" ref="AC17:AC18" si="39">E17+G17+I17+K17+M17+O17+Q17+S17+U17+W17+Y17+AA17</f>
        <v>160</v>
      </c>
      <c r="AD17" s="31">
        <f t="shared" si="2"/>
        <v>0</v>
      </c>
      <c r="AE17" s="85"/>
    </row>
    <row r="18" spans="1:31">
      <c r="A18" s="54" t="s">
        <v>14</v>
      </c>
      <c r="B18" s="19" t="s">
        <v>21</v>
      </c>
      <c r="C18" s="52" t="s">
        <v>74</v>
      </c>
      <c r="D18" s="57"/>
      <c r="E18" s="29">
        <f>(E17*1.3)-E17</f>
        <v>0</v>
      </c>
      <c r="F18" s="31">
        <f t="shared" si="16"/>
        <v>0</v>
      </c>
      <c r="G18" s="29">
        <f>(G17*1.3)-G17</f>
        <v>15</v>
      </c>
      <c r="H18" s="31">
        <f t="shared" si="16"/>
        <v>0</v>
      </c>
      <c r="I18" s="29">
        <f>(I17*1.3)-I17</f>
        <v>0</v>
      </c>
      <c r="J18" s="31">
        <f t="shared" si="29"/>
        <v>0</v>
      </c>
      <c r="K18" s="29">
        <f>(K17*1.3)-K17</f>
        <v>0</v>
      </c>
      <c r="L18" s="31">
        <f t="shared" si="30"/>
        <v>0</v>
      </c>
      <c r="M18" s="29">
        <f>(M17*1.3)-M17</f>
        <v>12</v>
      </c>
      <c r="N18" s="31">
        <f t="shared" si="31"/>
        <v>0</v>
      </c>
      <c r="O18" s="29">
        <f>(O17*1.3)-O17</f>
        <v>0</v>
      </c>
      <c r="P18" s="31">
        <f t="shared" si="32"/>
        <v>0</v>
      </c>
      <c r="Q18" s="29">
        <f>(Q17*1.3)-Q17</f>
        <v>0</v>
      </c>
      <c r="R18" s="31">
        <f t="shared" si="33"/>
        <v>0</v>
      </c>
      <c r="S18" s="29">
        <f>(S17*1.3)-S17</f>
        <v>9</v>
      </c>
      <c r="T18" s="31">
        <f t="shared" si="34"/>
        <v>0</v>
      </c>
      <c r="U18" s="29">
        <f>(U17*1.3)-U17</f>
        <v>0</v>
      </c>
      <c r="V18" s="31">
        <f t="shared" si="35"/>
        <v>0</v>
      </c>
      <c r="W18" s="29">
        <f>(W17*1.3)-W17</f>
        <v>0</v>
      </c>
      <c r="X18" s="31">
        <f t="shared" si="36"/>
        <v>0</v>
      </c>
      <c r="Y18" s="29">
        <f>(Y17*1.3)-Y17</f>
        <v>12</v>
      </c>
      <c r="Z18" s="31">
        <f t="shared" si="37"/>
        <v>0</v>
      </c>
      <c r="AA18" s="29">
        <f>(AA17*1.3)-AA17</f>
        <v>0</v>
      </c>
      <c r="AB18" s="31">
        <f t="shared" si="38"/>
        <v>0</v>
      </c>
      <c r="AC18" s="29">
        <f t="shared" si="39"/>
        <v>48</v>
      </c>
      <c r="AD18" s="31">
        <f t="shared" si="2"/>
        <v>0</v>
      </c>
      <c r="AE18" s="85"/>
    </row>
    <row r="19" spans="1:31" s="16" customFormat="1" ht="27" customHeight="1">
      <c r="A19" s="40" t="s">
        <v>24</v>
      </c>
      <c r="B19" s="39" t="s">
        <v>85</v>
      </c>
      <c r="C19" s="27" t="s">
        <v>74</v>
      </c>
      <c r="D19" s="32" t="s">
        <v>75</v>
      </c>
      <c r="E19" s="30">
        <f t="shared" ref="E19:AB19" si="40">E20+E21</f>
        <v>0</v>
      </c>
      <c r="F19" s="32">
        <f t="shared" si="40"/>
        <v>0</v>
      </c>
      <c r="G19" s="30">
        <f t="shared" si="40"/>
        <v>130</v>
      </c>
      <c r="H19" s="32">
        <f t="shared" si="40"/>
        <v>0</v>
      </c>
      <c r="I19" s="30">
        <f t="shared" si="40"/>
        <v>0</v>
      </c>
      <c r="J19" s="32">
        <f t="shared" si="40"/>
        <v>0</v>
      </c>
      <c r="K19" s="30">
        <f t="shared" si="40"/>
        <v>0</v>
      </c>
      <c r="L19" s="32">
        <f t="shared" si="40"/>
        <v>0</v>
      </c>
      <c r="M19" s="30">
        <f t="shared" si="40"/>
        <v>0</v>
      </c>
      <c r="N19" s="32">
        <f t="shared" si="40"/>
        <v>0</v>
      </c>
      <c r="O19" s="30">
        <f t="shared" si="40"/>
        <v>0</v>
      </c>
      <c r="P19" s="32">
        <f t="shared" si="40"/>
        <v>0</v>
      </c>
      <c r="Q19" s="30">
        <f t="shared" si="40"/>
        <v>0</v>
      </c>
      <c r="R19" s="32">
        <f t="shared" si="40"/>
        <v>0</v>
      </c>
      <c r="S19" s="30">
        <f t="shared" si="40"/>
        <v>0</v>
      </c>
      <c r="T19" s="32">
        <f t="shared" si="40"/>
        <v>0</v>
      </c>
      <c r="U19" s="30">
        <f t="shared" si="40"/>
        <v>0</v>
      </c>
      <c r="V19" s="32">
        <f t="shared" si="40"/>
        <v>0</v>
      </c>
      <c r="W19" s="30">
        <f t="shared" si="40"/>
        <v>0</v>
      </c>
      <c r="X19" s="32">
        <f t="shared" si="40"/>
        <v>0</v>
      </c>
      <c r="Y19" s="30">
        <f t="shared" si="40"/>
        <v>0</v>
      </c>
      <c r="Z19" s="32">
        <f t="shared" si="40"/>
        <v>0</v>
      </c>
      <c r="AA19" s="30">
        <f t="shared" si="40"/>
        <v>0</v>
      </c>
      <c r="AB19" s="32">
        <f t="shared" si="40"/>
        <v>0</v>
      </c>
      <c r="AC19" s="30">
        <f>E19+G19+I19+K19+M19+O19+Q19+S19+U19+W19+Y19+AA19</f>
        <v>130</v>
      </c>
      <c r="AD19" s="32">
        <f t="shared" si="2"/>
        <v>0</v>
      </c>
      <c r="AE19" s="85"/>
    </row>
    <row r="20" spans="1:31">
      <c r="A20" s="54" t="s">
        <v>15</v>
      </c>
      <c r="B20" s="19" t="s">
        <v>20</v>
      </c>
      <c r="C20" s="52" t="s">
        <v>74</v>
      </c>
      <c r="D20" s="57"/>
      <c r="E20" s="29">
        <v>0</v>
      </c>
      <c r="F20" s="31">
        <f t="shared" ref="F20:F21" si="41">$D20*E20</f>
        <v>0</v>
      </c>
      <c r="G20" s="29">
        <v>100</v>
      </c>
      <c r="H20" s="31">
        <f t="shared" ref="H20:H21" si="42">$D20*G20</f>
        <v>0</v>
      </c>
      <c r="I20" s="29">
        <v>0</v>
      </c>
      <c r="J20" s="31">
        <f t="shared" ref="J20:J21" si="43">$D20*I20</f>
        <v>0</v>
      </c>
      <c r="K20" s="29">
        <v>0</v>
      </c>
      <c r="L20" s="31">
        <f t="shared" ref="L20:L21" si="44">$D20*K20</f>
        <v>0</v>
      </c>
      <c r="M20" s="29">
        <v>0</v>
      </c>
      <c r="N20" s="31">
        <f t="shared" ref="N20:N21" si="45">$D20*M20</f>
        <v>0</v>
      </c>
      <c r="O20" s="29">
        <v>0</v>
      </c>
      <c r="P20" s="31">
        <f t="shared" ref="P20:P21" si="46">$D20*O20</f>
        <v>0</v>
      </c>
      <c r="Q20" s="29">
        <v>0</v>
      </c>
      <c r="R20" s="31">
        <f t="shared" ref="R20:R21" si="47">$D20*Q20</f>
        <v>0</v>
      </c>
      <c r="S20" s="29">
        <v>0</v>
      </c>
      <c r="T20" s="31">
        <f t="shared" ref="T20:T21" si="48">$D20*S20</f>
        <v>0</v>
      </c>
      <c r="U20" s="29">
        <v>0</v>
      </c>
      <c r="V20" s="31">
        <f t="shared" ref="V20:V21" si="49">$D20*U20</f>
        <v>0</v>
      </c>
      <c r="W20" s="29">
        <v>0</v>
      </c>
      <c r="X20" s="31">
        <f t="shared" ref="X20:X21" si="50">$D20*W20</f>
        <v>0</v>
      </c>
      <c r="Y20" s="29">
        <v>0</v>
      </c>
      <c r="Z20" s="31">
        <f t="shared" ref="Z20:Z21" si="51">$D20*Y20</f>
        <v>0</v>
      </c>
      <c r="AA20" s="29">
        <v>0</v>
      </c>
      <c r="AB20" s="31">
        <f t="shared" ref="AB20:AB21" si="52">$D20*AA20</f>
        <v>0</v>
      </c>
      <c r="AC20" s="29">
        <f t="shared" ref="AC20:AC21" si="53">E20+G20+I20+K20+M20+O20+Q20+S20+U20+W20+Y20+AA20</f>
        <v>100</v>
      </c>
      <c r="AD20" s="31">
        <f t="shared" si="2"/>
        <v>0</v>
      </c>
      <c r="AE20" s="85"/>
    </row>
    <row r="21" spans="1:31">
      <c r="A21" s="54" t="s">
        <v>25</v>
      </c>
      <c r="B21" s="19" t="s">
        <v>21</v>
      </c>
      <c r="C21" s="52" t="s">
        <v>74</v>
      </c>
      <c r="D21" s="57"/>
      <c r="E21" s="29">
        <f>(E20*1.3)-E20</f>
        <v>0</v>
      </c>
      <c r="F21" s="31">
        <f t="shared" si="41"/>
        <v>0</v>
      </c>
      <c r="G21" s="29">
        <f>(G20*1.3)-G20</f>
        <v>30</v>
      </c>
      <c r="H21" s="31">
        <f t="shared" si="42"/>
        <v>0</v>
      </c>
      <c r="I21" s="29">
        <f>(I20*1.3)-I20</f>
        <v>0</v>
      </c>
      <c r="J21" s="31">
        <f t="shared" si="43"/>
        <v>0</v>
      </c>
      <c r="K21" s="29">
        <f>(K20*1.3)-K20</f>
        <v>0</v>
      </c>
      <c r="L21" s="31">
        <f t="shared" si="44"/>
        <v>0</v>
      </c>
      <c r="M21" s="29">
        <f>(M20*1.3)-M20</f>
        <v>0</v>
      </c>
      <c r="N21" s="31">
        <f t="shared" si="45"/>
        <v>0</v>
      </c>
      <c r="O21" s="29">
        <f>(O20*1.3)-O20</f>
        <v>0</v>
      </c>
      <c r="P21" s="31">
        <f t="shared" si="46"/>
        <v>0</v>
      </c>
      <c r="Q21" s="29">
        <f>(Q20*1.3)-Q20</f>
        <v>0</v>
      </c>
      <c r="R21" s="31">
        <f t="shared" si="47"/>
        <v>0</v>
      </c>
      <c r="S21" s="29">
        <f>(S20*1.3)-S20</f>
        <v>0</v>
      </c>
      <c r="T21" s="31">
        <f t="shared" si="48"/>
        <v>0</v>
      </c>
      <c r="U21" s="29">
        <f>(U20*1.3)-U20</f>
        <v>0</v>
      </c>
      <c r="V21" s="31">
        <f t="shared" si="49"/>
        <v>0</v>
      </c>
      <c r="W21" s="29">
        <f>(W20*1.3)-W20</f>
        <v>0</v>
      </c>
      <c r="X21" s="31">
        <f t="shared" si="50"/>
        <v>0</v>
      </c>
      <c r="Y21" s="29">
        <f>(Y20*1.3)-Y20</f>
        <v>0</v>
      </c>
      <c r="Z21" s="31">
        <f t="shared" si="51"/>
        <v>0</v>
      </c>
      <c r="AA21" s="29">
        <f>(AA20*1.3)-AA20</f>
        <v>0</v>
      </c>
      <c r="AB21" s="31">
        <f t="shared" si="52"/>
        <v>0</v>
      </c>
      <c r="AC21" s="29">
        <f t="shared" si="53"/>
        <v>30</v>
      </c>
      <c r="AD21" s="31">
        <f t="shared" si="2"/>
        <v>0</v>
      </c>
      <c r="AE21" s="85"/>
    </row>
    <row r="22" spans="1:31" s="16" customFormat="1" ht="27" customHeight="1">
      <c r="A22" s="40" t="s">
        <v>27</v>
      </c>
      <c r="B22" s="39" t="s">
        <v>143</v>
      </c>
      <c r="C22" s="27" t="s">
        <v>74</v>
      </c>
      <c r="D22" s="32" t="s">
        <v>75</v>
      </c>
      <c r="E22" s="30">
        <f t="shared" ref="E22" si="54">E23+E24</f>
        <v>0</v>
      </c>
      <c r="F22" s="32">
        <f>F23+F24</f>
        <v>0</v>
      </c>
      <c r="G22" s="30">
        <f t="shared" ref="G22:AA22" si="55">G23+G24</f>
        <v>0</v>
      </c>
      <c r="H22" s="32">
        <f t="shared" si="55"/>
        <v>0</v>
      </c>
      <c r="I22" s="30">
        <f t="shared" si="55"/>
        <v>0</v>
      </c>
      <c r="J22" s="32">
        <f t="shared" si="55"/>
        <v>0</v>
      </c>
      <c r="K22" s="30">
        <f t="shared" si="55"/>
        <v>0</v>
      </c>
      <c r="L22" s="32">
        <f t="shared" si="55"/>
        <v>0</v>
      </c>
      <c r="M22" s="30">
        <f t="shared" si="55"/>
        <v>13</v>
      </c>
      <c r="N22" s="32">
        <f t="shared" si="55"/>
        <v>0</v>
      </c>
      <c r="O22" s="30">
        <f t="shared" si="55"/>
        <v>0</v>
      </c>
      <c r="P22" s="32">
        <f t="shared" si="55"/>
        <v>0</v>
      </c>
      <c r="Q22" s="30">
        <f t="shared" si="55"/>
        <v>0</v>
      </c>
      <c r="R22" s="32">
        <f t="shared" si="55"/>
        <v>0</v>
      </c>
      <c r="S22" s="30">
        <f t="shared" si="55"/>
        <v>39</v>
      </c>
      <c r="T22" s="32">
        <f t="shared" si="55"/>
        <v>0</v>
      </c>
      <c r="U22" s="30">
        <f t="shared" si="55"/>
        <v>0</v>
      </c>
      <c r="V22" s="32">
        <f t="shared" si="55"/>
        <v>0</v>
      </c>
      <c r="W22" s="30">
        <f t="shared" si="55"/>
        <v>0</v>
      </c>
      <c r="X22" s="32">
        <f t="shared" si="55"/>
        <v>0</v>
      </c>
      <c r="Y22" s="30">
        <f t="shared" si="55"/>
        <v>26</v>
      </c>
      <c r="Z22" s="32">
        <f t="shared" si="55"/>
        <v>0</v>
      </c>
      <c r="AA22" s="30">
        <f t="shared" si="55"/>
        <v>0</v>
      </c>
      <c r="AB22" s="32">
        <f>AB23+AB24</f>
        <v>0</v>
      </c>
      <c r="AC22" s="30">
        <f>E22+G22+I22+K22+M22+O22+Q22+S22+U22+W22+Y22+AA22</f>
        <v>78</v>
      </c>
      <c r="AD22" s="32">
        <f t="shared" si="2"/>
        <v>0</v>
      </c>
      <c r="AE22" s="85"/>
    </row>
    <row r="23" spans="1:31">
      <c r="A23" s="54" t="s">
        <v>16</v>
      </c>
      <c r="B23" s="19" t="s">
        <v>20</v>
      </c>
      <c r="C23" s="52" t="s">
        <v>74</v>
      </c>
      <c r="D23" s="57"/>
      <c r="E23" s="29">
        <v>0</v>
      </c>
      <c r="F23" s="31">
        <f t="shared" ref="F23:F24" si="56">$D23*E23</f>
        <v>0</v>
      </c>
      <c r="G23" s="29">
        <v>0</v>
      </c>
      <c r="H23" s="31">
        <f t="shared" ref="H23:H24" si="57">$D23*G23</f>
        <v>0</v>
      </c>
      <c r="I23" s="29">
        <v>0</v>
      </c>
      <c r="J23" s="31">
        <f t="shared" ref="J23:J24" si="58">$D23*I23</f>
        <v>0</v>
      </c>
      <c r="K23" s="29">
        <v>0</v>
      </c>
      <c r="L23" s="31">
        <f t="shared" ref="L23:L24" si="59">$D23*K23</f>
        <v>0</v>
      </c>
      <c r="M23" s="29">
        <v>10</v>
      </c>
      <c r="N23" s="31">
        <f t="shared" ref="N23:N24" si="60">$D23*M23</f>
        <v>0</v>
      </c>
      <c r="O23" s="29">
        <v>0</v>
      </c>
      <c r="P23" s="31">
        <f t="shared" ref="P23:P24" si="61">$D23*O23</f>
        <v>0</v>
      </c>
      <c r="Q23" s="29">
        <v>0</v>
      </c>
      <c r="R23" s="31">
        <f t="shared" ref="R23:R24" si="62">$D23*Q23</f>
        <v>0</v>
      </c>
      <c r="S23" s="29">
        <v>30</v>
      </c>
      <c r="T23" s="31">
        <f t="shared" ref="T23:T24" si="63">$D23*S23</f>
        <v>0</v>
      </c>
      <c r="U23" s="29">
        <v>0</v>
      </c>
      <c r="V23" s="31">
        <f t="shared" ref="V23:V24" si="64">$D23*U23</f>
        <v>0</v>
      </c>
      <c r="W23" s="29">
        <v>0</v>
      </c>
      <c r="X23" s="31">
        <f t="shared" ref="X23:X24" si="65">$D23*W23</f>
        <v>0</v>
      </c>
      <c r="Y23" s="29">
        <v>20</v>
      </c>
      <c r="Z23" s="31">
        <f t="shared" ref="Z23:Z24" si="66">$D23*Y23</f>
        <v>0</v>
      </c>
      <c r="AA23" s="29">
        <v>0</v>
      </c>
      <c r="AB23" s="31">
        <f t="shared" ref="AB23:AB24" si="67">$D23*AA23</f>
        <v>0</v>
      </c>
      <c r="AC23" s="29">
        <f t="shared" ref="AC23:AC24" si="68">E23+G23+I23+K23+M23+O23+Q23+S23+U23+W23+Y23+AA23</f>
        <v>60</v>
      </c>
      <c r="AD23" s="31">
        <f t="shared" si="2"/>
        <v>0</v>
      </c>
      <c r="AE23" s="85"/>
    </row>
    <row r="24" spans="1:31">
      <c r="A24" s="54" t="s">
        <v>28</v>
      </c>
      <c r="B24" s="19" t="s">
        <v>21</v>
      </c>
      <c r="C24" s="52" t="s">
        <v>74</v>
      </c>
      <c r="D24" s="57"/>
      <c r="E24" s="29">
        <f>(E23*1.3)-E23</f>
        <v>0</v>
      </c>
      <c r="F24" s="31">
        <f t="shared" si="56"/>
        <v>0</v>
      </c>
      <c r="G24" s="29">
        <f>(G23*1.3)-G23</f>
        <v>0</v>
      </c>
      <c r="H24" s="31">
        <f t="shared" si="57"/>
        <v>0</v>
      </c>
      <c r="I24" s="29">
        <f>(I23*1.3)-I23</f>
        <v>0</v>
      </c>
      <c r="J24" s="31">
        <f t="shared" si="58"/>
        <v>0</v>
      </c>
      <c r="K24" s="29">
        <f>(K23*1.3)-K23</f>
        <v>0</v>
      </c>
      <c r="L24" s="31">
        <f t="shared" si="59"/>
        <v>0</v>
      </c>
      <c r="M24" s="29">
        <f>(M23*1.3)-M23</f>
        <v>3</v>
      </c>
      <c r="N24" s="31">
        <f t="shared" si="60"/>
        <v>0</v>
      </c>
      <c r="O24" s="29">
        <f>(O23*1.3)-O23</f>
        <v>0</v>
      </c>
      <c r="P24" s="31">
        <f t="shared" si="61"/>
        <v>0</v>
      </c>
      <c r="Q24" s="29">
        <f>(Q23*1.3)-Q23</f>
        <v>0</v>
      </c>
      <c r="R24" s="31">
        <f t="shared" si="62"/>
        <v>0</v>
      </c>
      <c r="S24" s="29">
        <f>(S23*1.3)-S23</f>
        <v>9</v>
      </c>
      <c r="T24" s="31">
        <f t="shared" si="63"/>
        <v>0</v>
      </c>
      <c r="U24" s="29">
        <f>(U23*1.3)-U23</f>
        <v>0</v>
      </c>
      <c r="V24" s="31">
        <f t="shared" si="64"/>
        <v>0</v>
      </c>
      <c r="W24" s="29">
        <f>(W23*1.3)-W23</f>
        <v>0</v>
      </c>
      <c r="X24" s="31">
        <f t="shared" si="65"/>
        <v>0</v>
      </c>
      <c r="Y24" s="29">
        <f>(Y23*1.3)-Y23</f>
        <v>6</v>
      </c>
      <c r="Z24" s="31">
        <f t="shared" si="66"/>
        <v>0</v>
      </c>
      <c r="AA24" s="29">
        <f>(AA23*1.3)-AA23</f>
        <v>0</v>
      </c>
      <c r="AB24" s="31">
        <f t="shared" si="67"/>
        <v>0</v>
      </c>
      <c r="AC24" s="29">
        <f t="shared" si="68"/>
        <v>18</v>
      </c>
      <c r="AD24" s="31">
        <f t="shared" si="2"/>
        <v>0</v>
      </c>
      <c r="AE24" s="85"/>
    </row>
    <row r="25" spans="1:31" s="16" customFormat="1" ht="27" customHeight="1">
      <c r="A25" s="40" t="s">
        <v>29</v>
      </c>
      <c r="B25" s="39" t="s">
        <v>84</v>
      </c>
      <c r="C25" s="27" t="s">
        <v>74</v>
      </c>
      <c r="D25" s="32" t="s">
        <v>75</v>
      </c>
      <c r="E25" s="30">
        <f t="shared" ref="E25:AB25" si="69">E26+E27</f>
        <v>0</v>
      </c>
      <c r="F25" s="32">
        <f t="shared" si="69"/>
        <v>0</v>
      </c>
      <c r="G25" s="30">
        <f t="shared" si="69"/>
        <v>130</v>
      </c>
      <c r="H25" s="32">
        <f t="shared" si="69"/>
        <v>0</v>
      </c>
      <c r="I25" s="30">
        <f t="shared" si="69"/>
        <v>0</v>
      </c>
      <c r="J25" s="32">
        <f t="shared" si="69"/>
        <v>0</v>
      </c>
      <c r="K25" s="30">
        <f t="shared" si="69"/>
        <v>0</v>
      </c>
      <c r="L25" s="32">
        <f t="shared" si="69"/>
        <v>0</v>
      </c>
      <c r="M25" s="30">
        <f t="shared" si="69"/>
        <v>130</v>
      </c>
      <c r="N25" s="32">
        <f t="shared" si="69"/>
        <v>0</v>
      </c>
      <c r="O25" s="30">
        <f t="shared" si="69"/>
        <v>0</v>
      </c>
      <c r="P25" s="32">
        <f t="shared" si="69"/>
        <v>0</v>
      </c>
      <c r="Q25" s="30">
        <f t="shared" si="69"/>
        <v>0</v>
      </c>
      <c r="R25" s="32">
        <f t="shared" si="69"/>
        <v>0</v>
      </c>
      <c r="S25" s="30">
        <f t="shared" si="69"/>
        <v>130</v>
      </c>
      <c r="T25" s="32">
        <f t="shared" si="69"/>
        <v>0</v>
      </c>
      <c r="U25" s="30">
        <f t="shared" si="69"/>
        <v>0</v>
      </c>
      <c r="V25" s="32">
        <f t="shared" si="69"/>
        <v>0</v>
      </c>
      <c r="W25" s="30">
        <f t="shared" si="69"/>
        <v>0</v>
      </c>
      <c r="X25" s="32">
        <f t="shared" si="69"/>
        <v>0</v>
      </c>
      <c r="Y25" s="30">
        <f t="shared" si="69"/>
        <v>130</v>
      </c>
      <c r="Z25" s="32">
        <f t="shared" si="69"/>
        <v>0</v>
      </c>
      <c r="AA25" s="30">
        <f t="shared" si="69"/>
        <v>0</v>
      </c>
      <c r="AB25" s="32">
        <f t="shared" si="69"/>
        <v>0</v>
      </c>
      <c r="AC25" s="30">
        <f>E25+G25+I25+K25+M25+O25+Q25+S25+U25+W25+Y25+AA25</f>
        <v>520</v>
      </c>
      <c r="AD25" s="32">
        <f t="shared" si="2"/>
        <v>0</v>
      </c>
      <c r="AE25" s="85"/>
    </row>
    <row r="26" spans="1:31">
      <c r="A26" s="54" t="s">
        <v>30</v>
      </c>
      <c r="B26" s="19" t="s">
        <v>20</v>
      </c>
      <c r="C26" s="52" t="s">
        <v>74</v>
      </c>
      <c r="D26" s="57"/>
      <c r="E26" s="29">
        <v>0</v>
      </c>
      <c r="F26" s="31">
        <f>D26*E26</f>
        <v>0</v>
      </c>
      <c r="G26" s="29">
        <v>100</v>
      </c>
      <c r="H26" s="31">
        <f>$D26*G26</f>
        <v>0</v>
      </c>
      <c r="I26" s="29">
        <v>0</v>
      </c>
      <c r="J26" s="31">
        <f>$D26*I26</f>
        <v>0</v>
      </c>
      <c r="K26" s="29">
        <v>0</v>
      </c>
      <c r="L26" s="31">
        <f>$D26*K26</f>
        <v>0</v>
      </c>
      <c r="M26" s="29">
        <v>100</v>
      </c>
      <c r="N26" s="31">
        <f>$D26*M26</f>
        <v>0</v>
      </c>
      <c r="O26" s="29">
        <v>0</v>
      </c>
      <c r="P26" s="31">
        <f>$D26*O26</f>
        <v>0</v>
      </c>
      <c r="Q26" s="29">
        <v>0</v>
      </c>
      <c r="R26" s="31">
        <f>$D26*Q26</f>
        <v>0</v>
      </c>
      <c r="S26" s="29">
        <v>100</v>
      </c>
      <c r="T26" s="31">
        <f>$D26*S26</f>
        <v>0</v>
      </c>
      <c r="U26" s="29">
        <v>0</v>
      </c>
      <c r="V26" s="31">
        <f>$D26*U26</f>
        <v>0</v>
      </c>
      <c r="W26" s="29">
        <v>0</v>
      </c>
      <c r="X26" s="31">
        <f>$D26*W26</f>
        <v>0</v>
      </c>
      <c r="Y26" s="29">
        <v>100</v>
      </c>
      <c r="Z26" s="31">
        <f>$D26*Y26</f>
        <v>0</v>
      </c>
      <c r="AA26" s="29">
        <v>0</v>
      </c>
      <c r="AB26" s="31">
        <f>$D26*AA26</f>
        <v>0</v>
      </c>
      <c r="AC26" s="29">
        <f t="shared" ref="AC26:AC27" si="70">E26+G26+I26+K26+M26+O26+Q26+S26+U26+W26+Y26+AA26</f>
        <v>400</v>
      </c>
      <c r="AD26" s="31">
        <f t="shared" si="2"/>
        <v>0</v>
      </c>
      <c r="AE26" s="85"/>
    </row>
    <row r="27" spans="1:31">
      <c r="A27" s="54" t="s">
        <v>31</v>
      </c>
      <c r="B27" s="19" t="s">
        <v>21</v>
      </c>
      <c r="C27" s="52" t="s">
        <v>74</v>
      </c>
      <c r="D27" s="57"/>
      <c r="E27" s="29">
        <f>(E26*1.3)-E26</f>
        <v>0</v>
      </c>
      <c r="F27" s="31">
        <f>D27*E27</f>
        <v>0</v>
      </c>
      <c r="G27" s="29">
        <f>(G26*1.3)-G26</f>
        <v>30</v>
      </c>
      <c r="H27" s="31">
        <f>$D27*G27</f>
        <v>0</v>
      </c>
      <c r="I27" s="29">
        <f>(I26*1.3)-I26</f>
        <v>0</v>
      </c>
      <c r="J27" s="31">
        <f>$D27*I27</f>
        <v>0</v>
      </c>
      <c r="K27" s="29">
        <f>(K26*1.3)-K26</f>
        <v>0</v>
      </c>
      <c r="L27" s="31">
        <f>$D27*K27</f>
        <v>0</v>
      </c>
      <c r="M27" s="29">
        <f>(M26*1.3)-M26</f>
        <v>30</v>
      </c>
      <c r="N27" s="31">
        <f>$D27*M27</f>
        <v>0</v>
      </c>
      <c r="O27" s="29">
        <f>(O26*1.3)-O26</f>
        <v>0</v>
      </c>
      <c r="P27" s="31">
        <f>$D27*O27</f>
        <v>0</v>
      </c>
      <c r="Q27" s="29">
        <f>(Q26*1.3)-Q26</f>
        <v>0</v>
      </c>
      <c r="R27" s="31">
        <f>$D27*Q27</f>
        <v>0</v>
      </c>
      <c r="S27" s="29">
        <f>(S26*1.3)-S26</f>
        <v>30</v>
      </c>
      <c r="T27" s="31">
        <f>$D27*S27</f>
        <v>0</v>
      </c>
      <c r="U27" s="29">
        <f>(U26*1.3)-U26</f>
        <v>0</v>
      </c>
      <c r="V27" s="31">
        <f>$D27*U27</f>
        <v>0</v>
      </c>
      <c r="W27" s="29">
        <f>(W26*1.3)-W26</f>
        <v>0</v>
      </c>
      <c r="X27" s="31">
        <f>$D27*W27</f>
        <v>0</v>
      </c>
      <c r="Y27" s="29">
        <f>(Y26*1.3)-Y26</f>
        <v>30</v>
      </c>
      <c r="Z27" s="31">
        <f>$D27*Y27</f>
        <v>0</v>
      </c>
      <c r="AA27" s="29">
        <f>(AA26*1.3)-AA26</f>
        <v>0</v>
      </c>
      <c r="AB27" s="31">
        <f>$D27*AA27</f>
        <v>0</v>
      </c>
      <c r="AC27" s="29">
        <f t="shared" si="70"/>
        <v>120</v>
      </c>
      <c r="AD27" s="31">
        <f t="shared" si="2"/>
        <v>0</v>
      </c>
      <c r="AE27" s="85"/>
    </row>
    <row r="28" spans="1:31" s="16" customFormat="1" ht="39">
      <c r="A28" s="40" t="s">
        <v>32</v>
      </c>
      <c r="B28" s="39" t="s">
        <v>93</v>
      </c>
      <c r="C28" s="27" t="s">
        <v>74</v>
      </c>
      <c r="D28" s="32" t="s">
        <v>75</v>
      </c>
      <c r="E28" s="30">
        <f t="shared" ref="E28:AB28" si="71">E29+E30</f>
        <v>0</v>
      </c>
      <c r="F28" s="32">
        <f t="shared" si="71"/>
        <v>0</v>
      </c>
      <c r="G28" s="30">
        <f t="shared" si="71"/>
        <v>130</v>
      </c>
      <c r="H28" s="32">
        <f t="shared" si="71"/>
        <v>0</v>
      </c>
      <c r="I28" s="30">
        <f t="shared" si="71"/>
        <v>0</v>
      </c>
      <c r="J28" s="32">
        <f t="shared" si="71"/>
        <v>0</v>
      </c>
      <c r="K28" s="30">
        <f t="shared" si="71"/>
        <v>0</v>
      </c>
      <c r="L28" s="32">
        <f t="shared" si="71"/>
        <v>0</v>
      </c>
      <c r="M28" s="30">
        <f t="shared" si="71"/>
        <v>130</v>
      </c>
      <c r="N28" s="32">
        <f t="shared" si="71"/>
        <v>0</v>
      </c>
      <c r="O28" s="30">
        <f t="shared" si="71"/>
        <v>0</v>
      </c>
      <c r="P28" s="32">
        <f t="shared" si="71"/>
        <v>0</v>
      </c>
      <c r="Q28" s="30">
        <f t="shared" si="71"/>
        <v>0</v>
      </c>
      <c r="R28" s="32">
        <f t="shared" si="71"/>
        <v>0</v>
      </c>
      <c r="S28" s="30">
        <f t="shared" si="71"/>
        <v>130</v>
      </c>
      <c r="T28" s="32">
        <f t="shared" si="71"/>
        <v>0</v>
      </c>
      <c r="U28" s="30">
        <f t="shared" si="71"/>
        <v>0</v>
      </c>
      <c r="V28" s="32">
        <f t="shared" si="71"/>
        <v>0</v>
      </c>
      <c r="W28" s="30">
        <f t="shared" si="71"/>
        <v>0</v>
      </c>
      <c r="X28" s="32">
        <f t="shared" si="71"/>
        <v>0</v>
      </c>
      <c r="Y28" s="30">
        <f t="shared" si="71"/>
        <v>130</v>
      </c>
      <c r="Z28" s="32">
        <f t="shared" si="71"/>
        <v>0</v>
      </c>
      <c r="AA28" s="30">
        <f t="shared" si="71"/>
        <v>0</v>
      </c>
      <c r="AB28" s="32">
        <f t="shared" si="71"/>
        <v>0</v>
      </c>
      <c r="AC28" s="30">
        <f>E28+G28+I28+K28+M28+O28+Q28+S28+U28+W28+Y28+AA28</f>
        <v>520</v>
      </c>
      <c r="AD28" s="32">
        <f t="shared" si="2"/>
        <v>0</v>
      </c>
      <c r="AE28" s="85"/>
    </row>
    <row r="29" spans="1:31">
      <c r="A29" s="54" t="s">
        <v>33</v>
      </c>
      <c r="B29" s="19" t="s">
        <v>20</v>
      </c>
      <c r="C29" s="52" t="s">
        <v>74</v>
      </c>
      <c r="D29" s="57"/>
      <c r="E29" s="29">
        <v>0</v>
      </c>
      <c r="F29" s="31">
        <f>D29*E29</f>
        <v>0</v>
      </c>
      <c r="G29" s="29">
        <v>100</v>
      </c>
      <c r="H29" s="31">
        <f>$D29*G29</f>
        <v>0</v>
      </c>
      <c r="I29" s="29">
        <v>0</v>
      </c>
      <c r="J29" s="31">
        <f>$D29*I29</f>
        <v>0</v>
      </c>
      <c r="K29" s="29">
        <v>0</v>
      </c>
      <c r="L29" s="31">
        <f>$D29*K29</f>
        <v>0</v>
      </c>
      <c r="M29" s="29">
        <v>100</v>
      </c>
      <c r="N29" s="31">
        <f>$D29*M29</f>
        <v>0</v>
      </c>
      <c r="O29" s="29">
        <v>0</v>
      </c>
      <c r="P29" s="31">
        <f>$D29*O29</f>
        <v>0</v>
      </c>
      <c r="Q29" s="29">
        <v>0</v>
      </c>
      <c r="R29" s="31">
        <f>$D29*Q29</f>
        <v>0</v>
      </c>
      <c r="S29" s="29">
        <v>100</v>
      </c>
      <c r="T29" s="31">
        <f>$D29*S29</f>
        <v>0</v>
      </c>
      <c r="U29" s="29">
        <v>0</v>
      </c>
      <c r="V29" s="31">
        <f>$D29*U29</f>
        <v>0</v>
      </c>
      <c r="W29" s="29">
        <v>0</v>
      </c>
      <c r="X29" s="31">
        <f>$D29*W29</f>
        <v>0</v>
      </c>
      <c r="Y29" s="29">
        <v>100</v>
      </c>
      <c r="Z29" s="31">
        <f>$D29*Y29</f>
        <v>0</v>
      </c>
      <c r="AA29" s="29">
        <v>0</v>
      </c>
      <c r="AB29" s="31">
        <f>$D29*AA29</f>
        <v>0</v>
      </c>
      <c r="AC29" s="29">
        <f t="shared" ref="AC29:AC30" si="72">E29+G29+I29+K29+M29+O29+Q29+S29+U29+W29+Y29+AA29</f>
        <v>400</v>
      </c>
      <c r="AD29" s="31">
        <f t="shared" si="2"/>
        <v>0</v>
      </c>
      <c r="AE29" s="85"/>
    </row>
    <row r="30" spans="1:31">
      <c r="A30" s="54" t="s">
        <v>34</v>
      </c>
      <c r="B30" s="19" t="s">
        <v>21</v>
      </c>
      <c r="C30" s="52" t="s">
        <v>74</v>
      </c>
      <c r="D30" s="57"/>
      <c r="E30" s="29">
        <f>(E29*1.3)-E29</f>
        <v>0</v>
      </c>
      <c r="F30" s="31">
        <f>D30*E30</f>
        <v>0</v>
      </c>
      <c r="G30" s="29">
        <f>(G29*1.3)-G29</f>
        <v>30</v>
      </c>
      <c r="H30" s="31">
        <f>$D30*G30</f>
        <v>0</v>
      </c>
      <c r="I30" s="29">
        <f>(I29*1.3)-I29</f>
        <v>0</v>
      </c>
      <c r="J30" s="31">
        <f>$D30*I30</f>
        <v>0</v>
      </c>
      <c r="K30" s="29">
        <f>(K29*1.3)-K29</f>
        <v>0</v>
      </c>
      <c r="L30" s="31">
        <f>$D30*K30</f>
        <v>0</v>
      </c>
      <c r="M30" s="29">
        <f>(M29*1.3)-M29</f>
        <v>30</v>
      </c>
      <c r="N30" s="31">
        <f>$D30*M30</f>
        <v>0</v>
      </c>
      <c r="O30" s="29">
        <f>(O29*1.3)-O29</f>
        <v>0</v>
      </c>
      <c r="P30" s="31">
        <f>$D30*O30</f>
        <v>0</v>
      </c>
      <c r="Q30" s="29">
        <f>(Q29*1.3)-Q29</f>
        <v>0</v>
      </c>
      <c r="R30" s="31">
        <f>$D30*Q30</f>
        <v>0</v>
      </c>
      <c r="S30" s="29">
        <f>(S29*1.3)-S29</f>
        <v>30</v>
      </c>
      <c r="T30" s="31">
        <f>$D30*S30</f>
        <v>0</v>
      </c>
      <c r="U30" s="29">
        <f>(U29*1.3)-U29</f>
        <v>0</v>
      </c>
      <c r="V30" s="31">
        <f>$D30*U30</f>
        <v>0</v>
      </c>
      <c r="W30" s="29">
        <f>(W29*1.3)-W29</f>
        <v>0</v>
      </c>
      <c r="X30" s="31">
        <f>$D30*W30</f>
        <v>0</v>
      </c>
      <c r="Y30" s="29">
        <f>(Y29*1.3)-Y29</f>
        <v>30</v>
      </c>
      <c r="Z30" s="31">
        <f>$D30*Y30</f>
        <v>0</v>
      </c>
      <c r="AA30" s="29">
        <f>(AA29*1.3)-AA29</f>
        <v>0</v>
      </c>
      <c r="AB30" s="31">
        <f>$D30*AA30</f>
        <v>0</v>
      </c>
      <c r="AC30" s="29">
        <f t="shared" si="72"/>
        <v>120</v>
      </c>
      <c r="AD30" s="31">
        <f t="shared" si="2"/>
        <v>0</v>
      </c>
      <c r="AE30" s="85"/>
    </row>
    <row r="31" spans="1:31" s="16" customFormat="1" ht="39">
      <c r="A31" s="40" t="s">
        <v>36</v>
      </c>
      <c r="B31" s="39" t="s">
        <v>119</v>
      </c>
      <c r="C31" s="27" t="s">
        <v>74</v>
      </c>
      <c r="D31" s="32" t="s">
        <v>75</v>
      </c>
      <c r="E31" s="30">
        <f t="shared" ref="E31:AB31" si="73">E32+E33</f>
        <v>0</v>
      </c>
      <c r="F31" s="32">
        <f t="shared" si="73"/>
        <v>0</v>
      </c>
      <c r="G31" s="30">
        <f t="shared" si="73"/>
        <v>0</v>
      </c>
      <c r="H31" s="32">
        <f t="shared" si="73"/>
        <v>0</v>
      </c>
      <c r="I31" s="30">
        <f t="shared" si="73"/>
        <v>220.00000000000003</v>
      </c>
      <c r="J31" s="32">
        <f t="shared" si="73"/>
        <v>0</v>
      </c>
      <c r="K31" s="30">
        <f t="shared" si="73"/>
        <v>0</v>
      </c>
      <c r="L31" s="32">
        <f t="shared" si="73"/>
        <v>0</v>
      </c>
      <c r="M31" s="30">
        <f t="shared" si="73"/>
        <v>0</v>
      </c>
      <c r="N31" s="32">
        <f t="shared" si="73"/>
        <v>0</v>
      </c>
      <c r="O31" s="30">
        <f t="shared" si="73"/>
        <v>220.00000000000003</v>
      </c>
      <c r="P31" s="32">
        <f t="shared" si="73"/>
        <v>0</v>
      </c>
      <c r="Q31" s="30">
        <f t="shared" si="73"/>
        <v>0</v>
      </c>
      <c r="R31" s="32">
        <f t="shared" si="73"/>
        <v>0</v>
      </c>
      <c r="S31" s="30">
        <f t="shared" si="73"/>
        <v>0</v>
      </c>
      <c r="T31" s="32">
        <f t="shared" si="73"/>
        <v>0</v>
      </c>
      <c r="U31" s="30">
        <f t="shared" si="73"/>
        <v>220.00000000000003</v>
      </c>
      <c r="V31" s="32">
        <f t="shared" si="73"/>
        <v>0</v>
      </c>
      <c r="W31" s="30">
        <f t="shared" si="73"/>
        <v>0</v>
      </c>
      <c r="X31" s="32">
        <f t="shared" si="73"/>
        <v>0</v>
      </c>
      <c r="Y31" s="30">
        <f t="shared" si="73"/>
        <v>220.00000000000003</v>
      </c>
      <c r="Z31" s="32">
        <f t="shared" si="73"/>
        <v>0</v>
      </c>
      <c r="AA31" s="30">
        <f t="shared" si="73"/>
        <v>0</v>
      </c>
      <c r="AB31" s="32">
        <f t="shared" si="73"/>
        <v>0</v>
      </c>
      <c r="AC31" s="30">
        <f>E31+G31+I31+K31+M31+O31+Q31+S31+U31+W31+Y31+AA31</f>
        <v>880.00000000000011</v>
      </c>
      <c r="AD31" s="32">
        <f t="shared" si="2"/>
        <v>0</v>
      </c>
      <c r="AE31" s="85"/>
    </row>
    <row r="32" spans="1:31">
      <c r="A32" s="54" t="s">
        <v>37</v>
      </c>
      <c r="B32" s="19" t="s">
        <v>35</v>
      </c>
      <c r="C32" s="52" t="s">
        <v>74</v>
      </c>
      <c r="D32" s="57"/>
      <c r="E32" s="29">
        <v>0</v>
      </c>
      <c r="F32" s="31">
        <f>D32*E32</f>
        <v>0</v>
      </c>
      <c r="G32" s="29">
        <v>0</v>
      </c>
      <c r="H32" s="31">
        <f>$D32*G32</f>
        <v>0</v>
      </c>
      <c r="I32" s="29">
        <v>200</v>
      </c>
      <c r="J32" s="31">
        <f>$D32*I32</f>
        <v>0</v>
      </c>
      <c r="K32" s="29">
        <v>0</v>
      </c>
      <c r="L32" s="31">
        <f>$D32*K32</f>
        <v>0</v>
      </c>
      <c r="M32" s="29">
        <v>0</v>
      </c>
      <c r="N32" s="31">
        <f>$D32*M32</f>
        <v>0</v>
      </c>
      <c r="O32" s="29">
        <v>200</v>
      </c>
      <c r="P32" s="31">
        <f>$D32*O32</f>
        <v>0</v>
      </c>
      <c r="Q32" s="29">
        <v>0</v>
      </c>
      <c r="R32" s="31">
        <f>$D32*Q32</f>
        <v>0</v>
      </c>
      <c r="S32" s="29">
        <v>0</v>
      </c>
      <c r="T32" s="31">
        <f>$D32*S32</f>
        <v>0</v>
      </c>
      <c r="U32" s="29">
        <v>200</v>
      </c>
      <c r="V32" s="31">
        <f>$D32*U32</f>
        <v>0</v>
      </c>
      <c r="W32" s="29">
        <v>0</v>
      </c>
      <c r="X32" s="31">
        <f>$D32*W32</f>
        <v>0</v>
      </c>
      <c r="Y32" s="29">
        <v>200</v>
      </c>
      <c r="Z32" s="31">
        <f>$D32*Y32</f>
        <v>0</v>
      </c>
      <c r="AA32" s="29">
        <v>0</v>
      </c>
      <c r="AB32" s="31">
        <f>$D32*AA32</f>
        <v>0</v>
      </c>
      <c r="AC32" s="29">
        <f t="shared" ref="AC32:AC33" si="74">E32+G32+I32+K32+M32+O32+Q32+S32+U32+W32+Y32+AA32</f>
        <v>800</v>
      </c>
      <c r="AD32" s="31">
        <f>F32+H32+J32+L32+N32+P32+R32+T32+V32+X32+Z32+AB32</f>
        <v>0</v>
      </c>
      <c r="AE32" s="85"/>
    </row>
    <row r="33" spans="1:31">
      <c r="A33" s="54" t="s">
        <v>38</v>
      </c>
      <c r="B33" s="19" t="s">
        <v>21</v>
      </c>
      <c r="C33" s="52" t="s">
        <v>74</v>
      </c>
      <c r="D33" s="57"/>
      <c r="E33" s="29">
        <f>(E32*1.1)-E32</f>
        <v>0</v>
      </c>
      <c r="F33" s="31">
        <f>D33*E33</f>
        <v>0</v>
      </c>
      <c r="G33" s="29">
        <f t="shared" ref="G33" si="75">(G32*1.1)-G32</f>
        <v>0</v>
      </c>
      <c r="H33" s="31">
        <f>$D33*G33</f>
        <v>0</v>
      </c>
      <c r="I33" s="29">
        <f t="shared" ref="I33" si="76">(I32*1.1)-I32</f>
        <v>20.000000000000028</v>
      </c>
      <c r="J33" s="31">
        <f>$D33*I33</f>
        <v>0</v>
      </c>
      <c r="K33" s="29">
        <f t="shared" ref="K33" si="77">(K32*1.1)-K32</f>
        <v>0</v>
      </c>
      <c r="L33" s="31">
        <f>$D33*K33</f>
        <v>0</v>
      </c>
      <c r="M33" s="29">
        <f t="shared" ref="M33" si="78">(M32*1.1)-M32</f>
        <v>0</v>
      </c>
      <c r="N33" s="31">
        <f>$D33*M33</f>
        <v>0</v>
      </c>
      <c r="O33" s="29">
        <f t="shared" ref="O33" si="79">(O32*1.1)-O32</f>
        <v>20.000000000000028</v>
      </c>
      <c r="P33" s="31">
        <f>$D33*O33</f>
        <v>0</v>
      </c>
      <c r="Q33" s="29">
        <f t="shared" ref="Q33" si="80">(Q32*1.1)-Q32</f>
        <v>0</v>
      </c>
      <c r="R33" s="31">
        <f>$D33*Q33</f>
        <v>0</v>
      </c>
      <c r="S33" s="29">
        <f t="shared" ref="S33" si="81">(S32*1.1)-S32</f>
        <v>0</v>
      </c>
      <c r="T33" s="31">
        <f>$D33*S33</f>
        <v>0</v>
      </c>
      <c r="U33" s="29">
        <f t="shared" ref="U33" si="82">(U32*1.1)-U32</f>
        <v>20.000000000000028</v>
      </c>
      <c r="V33" s="31">
        <f>$D33*U33</f>
        <v>0</v>
      </c>
      <c r="W33" s="29">
        <f t="shared" ref="W33" si="83">(W32*1.1)-W32</f>
        <v>0</v>
      </c>
      <c r="X33" s="31">
        <f>$D33*W33</f>
        <v>0</v>
      </c>
      <c r="Y33" s="29">
        <f t="shared" ref="Y33" si="84">(Y32*1.1)-Y32</f>
        <v>20.000000000000028</v>
      </c>
      <c r="Z33" s="31">
        <f>$D33*Y33</f>
        <v>0</v>
      </c>
      <c r="AA33" s="29">
        <f t="shared" ref="AA33" si="85">(AA32*1.1)-AA32</f>
        <v>0</v>
      </c>
      <c r="AB33" s="31">
        <f>$D33*AA33</f>
        <v>0</v>
      </c>
      <c r="AC33" s="29">
        <f t="shared" si="74"/>
        <v>80.000000000000114</v>
      </c>
      <c r="AD33" s="31">
        <f t="shared" si="2"/>
        <v>0</v>
      </c>
      <c r="AE33" s="85"/>
    </row>
    <row r="34" spans="1:31" s="16" customFormat="1" ht="45" customHeight="1">
      <c r="A34" s="40" t="s">
        <v>40</v>
      </c>
      <c r="B34" s="39" t="s">
        <v>83</v>
      </c>
      <c r="C34" s="27" t="s">
        <v>74</v>
      </c>
      <c r="D34" s="32" t="s">
        <v>75</v>
      </c>
      <c r="E34" s="30">
        <f t="shared" ref="E34:AB34" si="86">E35+E36</f>
        <v>0</v>
      </c>
      <c r="F34" s="32">
        <f t="shared" si="86"/>
        <v>0</v>
      </c>
      <c r="G34" s="30">
        <f t="shared" si="86"/>
        <v>20</v>
      </c>
      <c r="H34" s="32">
        <f t="shared" si="86"/>
        <v>0</v>
      </c>
      <c r="I34" s="30">
        <f t="shared" si="86"/>
        <v>0</v>
      </c>
      <c r="J34" s="32">
        <f t="shared" si="86"/>
        <v>0</v>
      </c>
      <c r="K34" s="30">
        <f t="shared" si="86"/>
        <v>0</v>
      </c>
      <c r="L34" s="32">
        <f t="shared" si="86"/>
        <v>0</v>
      </c>
      <c r="M34" s="30">
        <f t="shared" si="86"/>
        <v>20</v>
      </c>
      <c r="N34" s="32">
        <f t="shared" si="86"/>
        <v>0</v>
      </c>
      <c r="O34" s="30">
        <f t="shared" si="86"/>
        <v>0</v>
      </c>
      <c r="P34" s="32">
        <f t="shared" si="86"/>
        <v>0</v>
      </c>
      <c r="Q34" s="30">
        <f t="shared" si="86"/>
        <v>0</v>
      </c>
      <c r="R34" s="32">
        <f t="shared" si="86"/>
        <v>0</v>
      </c>
      <c r="S34" s="30">
        <f t="shared" si="86"/>
        <v>20</v>
      </c>
      <c r="T34" s="32">
        <f t="shared" si="86"/>
        <v>0</v>
      </c>
      <c r="U34" s="30">
        <f t="shared" si="86"/>
        <v>0</v>
      </c>
      <c r="V34" s="32">
        <f t="shared" si="86"/>
        <v>0</v>
      </c>
      <c r="W34" s="30">
        <f t="shared" si="86"/>
        <v>0</v>
      </c>
      <c r="X34" s="32">
        <f t="shared" si="86"/>
        <v>0</v>
      </c>
      <c r="Y34" s="30">
        <f t="shared" si="86"/>
        <v>20</v>
      </c>
      <c r="Z34" s="32">
        <f t="shared" si="86"/>
        <v>0</v>
      </c>
      <c r="AA34" s="30">
        <f t="shared" si="86"/>
        <v>0</v>
      </c>
      <c r="AB34" s="32">
        <f t="shared" si="86"/>
        <v>0</v>
      </c>
      <c r="AC34" s="30">
        <f>E34+G34+I34+K34+M34+O34+Q34+S34+U34+W34+Y34+AA34</f>
        <v>80</v>
      </c>
      <c r="AD34" s="32">
        <f t="shared" si="2"/>
        <v>0</v>
      </c>
      <c r="AE34" s="85"/>
    </row>
    <row r="35" spans="1:31" ht="26">
      <c r="A35" s="54" t="s">
        <v>41</v>
      </c>
      <c r="B35" s="43" t="s">
        <v>50</v>
      </c>
      <c r="C35" s="52" t="s">
        <v>74</v>
      </c>
      <c r="D35" s="57"/>
      <c r="E35" s="29">
        <v>0</v>
      </c>
      <c r="F35" s="31">
        <f>D35*E35</f>
        <v>0</v>
      </c>
      <c r="G35" s="29">
        <v>10</v>
      </c>
      <c r="H35" s="31">
        <f>$D35*G35</f>
        <v>0</v>
      </c>
      <c r="I35" s="29">
        <v>0</v>
      </c>
      <c r="J35" s="31">
        <f>$D35*I35</f>
        <v>0</v>
      </c>
      <c r="K35" s="29">
        <v>0</v>
      </c>
      <c r="L35" s="31">
        <f>$D35*K35</f>
        <v>0</v>
      </c>
      <c r="M35" s="29">
        <v>10</v>
      </c>
      <c r="N35" s="31">
        <f>$D35*M35</f>
        <v>0</v>
      </c>
      <c r="O35" s="29">
        <v>0</v>
      </c>
      <c r="P35" s="31">
        <f>$D35*O35</f>
        <v>0</v>
      </c>
      <c r="Q35" s="29">
        <v>0</v>
      </c>
      <c r="R35" s="31">
        <f>$D35*Q35</f>
        <v>0</v>
      </c>
      <c r="S35" s="29">
        <v>10</v>
      </c>
      <c r="T35" s="31">
        <f>$D35*S35</f>
        <v>0</v>
      </c>
      <c r="U35" s="29">
        <v>0</v>
      </c>
      <c r="V35" s="31">
        <f>$D35*U35</f>
        <v>0</v>
      </c>
      <c r="W35" s="29">
        <v>0</v>
      </c>
      <c r="X35" s="31">
        <f>$D35*W35</f>
        <v>0</v>
      </c>
      <c r="Y35" s="29">
        <v>10</v>
      </c>
      <c r="Z35" s="31">
        <f>$D35*Y35</f>
        <v>0</v>
      </c>
      <c r="AA35" s="29">
        <v>0</v>
      </c>
      <c r="AB35" s="31">
        <f>$D35*AA35</f>
        <v>0</v>
      </c>
      <c r="AC35" s="29">
        <f t="shared" ref="AC35:AC36" si="87">E35+G35+I35+K35+M35+O35+Q35+S35+U35+W35+Y35+AA35</f>
        <v>40</v>
      </c>
      <c r="AD35" s="31">
        <f t="shared" si="2"/>
        <v>0</v>
      </c>
      <c r="AE35" s="85"/>
    </row>
    <row r="36" spans="1:31" ht="39">
      <c r="A36" s="54" t="s">
        <v>45</v>
      </c>
      <c r="B36" s="43" t="s">
        <v>51</v>
      </c>
      <c r="C36" s="52" t="s">
        <v>74</v>
      </c>
      <c r="D36" s="57"/>
      <c r="E36" s="29">
        <v>0</v>
      </c>
      <c r="F36" s="31">
        <f>D36*E36</f>
        <v>0</v>
      </c>
      <c r="G36" s="29">
        <v>10</v>
      </c>
      <c r="H36" s="31">
        <f>$D36*G36</f>
        <v>0</v>
      </c>
      <c r="I36" s="29">
        <v>0</v>
      </c>
      <c r="J36" s="31">
        <f>$D36*I36</f>
        <v>0</v>
      </c>
      <c r="K36" s="29">
        <v>0</v>
      </c>
      <c r="L36" s="31">
        <f>$D36*K36</f>
        <v>0</v>
      </c>
      <c r="M36" s="29">
        <v>10</v>
      </c>
      <c r="N36" s="31">
        <f>$D36*M36</f>
        <v>0</v>
      </c>
      <c r="O36" s="29">
        <v>0</v>
      </c>
      <c r="P36" s="31">
        <f>$D36*O36</f>
        <v>0</v>
      </c>
      <c r="Q36" s="29">
        <v>0</v>
      </c>
      <c r="R36" s="31">
        <f>$D36*Q36</f>
        <v>0</v>
      </c>
      <c r="S36" s="29">
        <v>10</v>
      </c>
      <c r="T36" s="31">
        <f>$D36*S36</f>
        <v>0</v>
      </c>
      <c r="U36" s="29">
        <v>0</v>
      </c>
      <c r="V36" s="31">
        <f>$D36*U36</f>
        <v>0</v>
      </c>
      <c r="W36" s="29">
        <v>0</v>
      </c>
      <c r="X36" s="31">
        <f>$D36*W36</f>
        <v>0</v>
      </c>
      <c r="Y36" s="29">
        <v>10</v>
      </c>
      <c r="Z36" s="31">
        <f>$D36*Y36</f>
        <v>0</v>
      </c>
      <c r="AA36" s="29">
        <v>0</v>
      </c>
      <c r="AB36" s="31">
        <f>$D36*AA36</f>
        <v>0</v>
      </c>
      <c r="AC36" s="29">
        <f t="shared" si="87"/>
        <v>40</v>
      </c>
      <c r="AD36" s="31">
        <f t="shared" si="2"/>
        <v>0</v>
      </c>
      <c r="AE36" s="85"/>
    </row>
    <row r="37" spans="1:31" s="16" customFormat="1" ht="53.25" customHeight="1">
      <c r="A37" s="40" t="s">
        <v>46</v>
      </c>
      <c r="B37" s="39" t="s">
        <v>285</v>
      </c>
      <c r="C37" s="27" t="s">
        <v>75</v>
      </c>
      <c r="D37" s="27" t="s">
        <v>75</v>
      </c>
      <c r="E37" s="27" t="s">
        <v>75</v>
      </c>
      <c r="F37" s="32">
        <f>F38+F42</f>
        <v>0</v>
      </c>
      <c r="G37" s="27" t="s">
        <v>75</v>
      </c>
      <c r="H37" s="32">
        <f>H38+H42</f>
        <v>0</v>
      </c>
      <c r="I37" s="27" t="s">
        <v>75</v>
      </c>
      <c r="J37" s="32">
        <f>J38+J42</f>
        <v>0</v>
      </c>
      <c r="K37" s="27" t="s">
        <v>75</v>
      </c>
      <c r="L37" s="32">
        <f>L38+L42</f>
        <v>0</v>
      </c>
      <c r="M37" s="27" t="s">
        <v>75</v>
      </c>
      <c r="N37" s="32">
        <f>N38+N42</f>
        <v>0</v>
      </c>
      <c r="O37" s="27" t="s">
        <v>75</v>
      </c>
      <c r="P37" s="32">
        <f>P38+P42</f>
        <v>0</v>
      </c>
      <c r="Q37" s="27" t="s">
        <v>75</v>
      </c>
      <c r="R37" s="32">
        <f>R38+R42</f>
        <v>0</v>
      </c>
      <c r="S37" s="27" t="s">
        <v>75</v>
      </c>
      <c r="T37" s="32">
        <f>T38+T42</f>
        <v>0</v>
      </c>
      <c r="U37" s="27" t="s">
        <v>75</v>
      </c>
      <c r="V37" s="32">
        <f>V38+V42</f>
        <v>0</v>
      </c>
      <c r="W37" s="27" t="s">
        <v>75</v>
      </c>
      <c r="X37" s="32">
        <f>X38+X42</f>
        <v>0</v>
      </c>
      <c r="Y37" s="27" t="s">
        <v>75</v>
      </c>
      <c r="Z37" s="32">
        <f>Z38+Z42</f>
        <v>0</v>
      </c>
      <c r="AA37" s="27" t="s">
        <v>75</v>
      </c>
      <c r="AB37" s="32">
        <f>AB38+AB42</f>
        <v>0</v>
      </c>
      <c r="AC37" s="30" t="s">
        <v>75</v>
      </c>
      <c r="AD37" s="32">
        <f t="shared" si="2"/>
        <v>0</v>
      </c>
      <c r="AE37" s="85"/>
    </row>
    <row r="38" spans="1:31">
      <c r="A38" s="54" t="s">
        <v>109</v>
      </c>
      <c r="B38" s="39" t="s">
        <v>86</v>
      </c>
      <c r="C38" s="52" t="s">
        <v>75</v>
      </c>
      <c r="D38" s="52" t="s">
        <v>75</v>
      </c>
      <c r="E38" s="29" t="s">
        <v>75</v>
      </c>
      <c r="F38" s="31">
        <f>F39+F40+F41</f>
        <v>0</v>
      </c>
      <c r="G38" s="29" t="s">
        <v>75</v>
      </c>
      <c r="H38" s="31">
        <f>H39+H40+H41</f>
        <v>0</v>
      </c>
      <c r="I38" s="29" t="s">
        <v>75</v>
      </c>
      <c r="J38" s="31">
        <f>J39+J40+J41</f>
        <v>0</v>
      </c>
      <c r="K38" s="29" t="s">
        <v>75</v>
      </c>
      <c r="L38" s="31">
        <f>L39+L40+L41</f>
        <v>0</v>
      </c>
      <c r="M38" s="29" t="s">
        <v>75</v>
      </c>
      <c r="N38" s="31">
        <f>N39+N40+N41</f>
        <v>0</v>
      </c>
      <c r="O38" s="29" t="s">
        <v>75</v>
      </c>
      <c r="P38" s="31">
        <f>P39+P40+P41</f>
        <v>0</v>
      </c>
      <c r="Q38" s="29" t="s">
        <v>75</v>
      </c>
      <c r="R38" s="31">
        <f>R39+R40+R41</f>
        <v>0</v>
      </c>
      <c r="S38" s="29" t="s">
        <v>75</v>
      </c>
      <c r="T38" s="31">
        <f>T39+T40+T41</f>
        <v>0</v>
      </c>
      <c r="U38" s="29" t="s">
        <v>75</v>
      </c>
      <c r="V38" s="31">
        <f>V39+V40+V41</f>
        <v>0</v>
      </c>
      <c r="W38" s="29" t="s">
        <v>75</v>
      </c>
      <c r="X38" s="31">
        <f>X39+X40+X41</f>
        <v>0</v>
      </c>
      <c r="Y38" s="29" t="s">
        <v>75</v>
      </c>
      <c r="Z38" s="31">
        <f>Z39+Z40+Z41</f>
        <v>0</v>
      </c>
      <c r="AA38" s="29" t="s">
        <v>75</v>
      </c>
      <c r="AB38" s="31">
        <f>AB39+AB40+AB41</f>
        <v>0</v>
      </c>
      <c r="AC38" s="29" t="s">
        <v>75</v>
      </c>
      <c r="AD38" s="31">
        <f t="shared" si="2"/>
        <v>0</v>
      </c>
      <c r="AE38" s="85"/>
    </row>
    <row r="39" spans="1:31">
      <c r="A39" s="54" t="s">
        <v>120</v>
      </c>
      <c r="B39" s="20" t="s">
        <v>39</v>
      </c>
      <c r="C39" s="52" t="s">
        <v>74</v>
      </c>
      <c r="D39" s="57"/>
      <c r="E39" s="29">
        <f>E10+E25+E13+E16+E19</f>
        <v>0</v>
      </c>
      <c r="F39" s="31">
        <f>$D39*E39</f>
        <v>0</v>
      </c>
      <c r="G39" s="29">
        <f>G10+G25+G13+G16+G19</f>
        <v>390</v>
      </c>
      <c r="H39" s="31">
        <f t="shared" ref="H39:J41" si="88">$D39*G39</f>
        <v>0</v>
      </c>
      <c r="I39" s="29">
        <f>I10+I25+I13+I16+I19</f>
        <v>0</v>
      </c>
      <c r="J39" s="31">
        <f t="shared" si="88"/>
        <v>0</v>
      </c>
      <c r="K39" s="29">
        <f>K10+K25+K13+K16+K19</f>
        <v>0</v>
      </c>
      <c r="L39" s="31">
        <f t="shared" ref="L39:L41" si="89">$D39*K39</f>
        <v>0</v>
      </c>
      <c r="M39" s="29">
        <f>M10+M25+M13+M16+M19</f>
        <v>247</v>
      </c>
      <c r="N39" s="31">
        <f t="shared" ref="N39:N41" si="90">$D39*M39</f>
        <v>0</v>
      </c>
      <c r="O39" s="29">
        <f>O10+O25+O13+O16+O19</f>
        <v>0</v>
      </c>
      <c r="P39" s="31">
        <f t="shared" ref="P39:P41" si="91">$D39*O39</f>
        <v>0</v>
      </c>
      <c r="Q39" s="29">
        <f>Q10+Q25+Q13+Q16+Q19</f>
        <v>0</v>
      </c>
      <c r="R39" s="31">
        <f t="shared" ref="R39:R41" si="92">$D39*Q39</f>
        <v>0</v>
      </c>
      <c r="S39" s="29">
        <f>S10+S25+S13+S16+S19</f>
        <v>221</v>
      </c>
      <c r="T39" s="31">
        <f t="shared" ref="T39:T41" si="93">$D39*S39</f>
        <v>0</v>
      </c>
      <c r="U39" s="29">
        <f>U10+U25+U13+U16+U19</f>
        <v>0</v>
      </c>
      <c r="V39" s="31">
        <f t="shared" ref="V39:V41" si="94">$D39*U39</f>
        <v>0</v>
      </c>
      <c r="W39" s="29">
        <f>W10+W25+W13+W16+W19</f>
        <v>0</v>
      </c>
      <c r="X39" s="31">
        <f t="shared" ref="X39:X41" si="95">$D39*W39</f>
        <v>0</v>
      </c>
      <c r="Y39" s="29">
        <f>Y10+Y25+Y13+Y16+Y19</f>
        <v>234</v>
      </c>
      <c r="Z39" s="31">
        <f t="shared" ref="Z39:Z41" si="96">$D39*Y39</f>
        <v>0</v>
      </c>
      <c r="AA39" s="29">
        <f>AA10+AA25+AA13+AA16+AA19</f>
        <v>0</v>
      </c>
      <c r="AB39" s="31">
        <f t="shared" ref="AB39:AB41" si="97">$D39*AA39</f>
        <v>0</v>
      </c>
      <c r="AC39" s="29">
        <f t="shared" ref="AC39:AC41" si="98">E39+G39+I39+K39+M39+O39+Q39+S39+U39+W39+Y39+AA39</f>
        <v>1092</v>
      </c>
      <c r="AD39" s="31">
        <f t="shared" si="2"/>
        <v>0</v>
      </c>
      <c r="AE39" s="85"/>
    </row>
    <row r="40" spans="1:31">
      <c r="A40" s="54" t="s">
        <v>121</v>
      </c>
      <c r="B40" s="20" t="s">
        <v>116</v>
      </c>
      <c r="C40" s="52" t="s">
        <v>74</v>
      </c>
      <c r="D40" s="57"/>
      <c r="E40" s="29">
        <f>E22+E28</f>
        <v>0</v>
      </c>
      <c r="F40" s="31">
        <f>$D40*E40</f>
        <v>0</v>
      </c>
      <c r="G40" s="29">
        <f>G22+G28</f>
        <v>130</v>
      </c>
      <c r="H40" s="31">
        <f t="shared" si="88"/>
        <v>0</v>
      </c>
      <c r="I40" s="29">
        <f t="shared" ref="I40" si="99">I22+I28</f>
        <v>0</v>
      </c>
      <c r="J40" s="31">
        <f t="shared" si="88"/>
        <v>0</v>
      </c>
      <c r="K40" s="29">
        <f t="shared" ref="K40" si="100">K22+K28</f>
        <v>0</v>
      </c>
      <c r="L40" s="31">
        <f t="shared" si="89"/>
        <v>0</v>
      </c>
      <c r="M40" s="29">
        <f t="shared" ref="M40" si="101">M22+M28</f>
        <v>143</v>
      </c>
      <c r="N40" s="31">
        <f t="shared" si="90"/>
        <v>0</v>
      </c>
      <c r="O40" s="29">
        <f t="shared" ref="O40" si="102">O22+O28</f>
        <v>0</v>
      </c>
      <c r="P40" s="31">
        <f t="shared" si="91"/>
        <v>0</v>
      </c>
      <c r="Q40" s="29">
        <f t="shared" ref="Q40" si="103">Q22+Q28</f>
        <v>0</v>
      </c>
      <c r="R40" s="31">
        <f t="shared" si="92"/>
        <v>0</v>
      </c>
      <c r="S40" s="29">
        <f t="shared" ref="S40" si="104">S22+S28</f>
        <v>169</v>
      </c>
      <c r="T40" s="31">
        <f t="shared" si="93"/>
        <v>0</v>
      </c>
      <c r="U40" s="29">
        <f t="shared" ref="U40" si="105">U22+U28</f>
        <v>0</v>
      </c>
      <c r="V40" s="31">
        <f t="shared" si="94"/>
        <v>0</v>
      </c>
      <c r="W40" s="29">
        <f t="shared" ref="W40" si="106">W22+W28</f>
        <v>0</v>
      </c>
      <c r="X40" s="31">
        <f t="shared" si="95"/>
        <v>0</v>
      </c>
      <c r="Y40" s="29">
        <f t="shared" ref="Y40" si="107">Y22+Y28</f>
        <v>156</v>
      </c>
      <c r="Z40" s="31">
        <f t="shared" si="96"/>
        <v>0</v>
      </c>
      <c r="AA40" s="29">
        <f t="shared" ref="AA40" si="108">AA22+AA28</f>
        <v>0</v>
      </c>
      <c r="AB40" s="31">
        <f t="shared" si="97"/>
        <v>0</v>
      </c>
      <c r="AC40" s="29">
        <f t="shared" si="98"/>
        <v>598</v>
      </c>
      <c r="AD40" s="31">
        <f t="shared" si="2"/>
        <v>0</v>
      </c>
      <c r="AE40" s="85"/>
    </row>
    <row r="41" spans="1:31">
      <c r="A41" s="54" t="s">
        <v>125</v>
      </c>
      <c r="B41" s="20" t="s">
        <v>270</v>
      </c>
      <c r="C41" s="52" t="s">
        <v>74</v>
      </c>
      <c r="D41" s="57"/>
      <c r="E41" s="29">
        <f>E31</f>
        <v>0</v>
      </c>
      <c r="F41" s="31">
        <f>$D41*E41</f>
        <v>0</v>
      </c>
      <c r="G41" s="29">
        <f t="shared" ref="G41" si="109">G31</f>
        <v>0</v>
      </c>
      <c r="H41" s="31">
        <f t="shared" si="88"/>
        <v>0</v>
      </c>
      <c r="I41" s="29">
        <f t="shared" ref="I41" si="110">I31</f>
        <v>220.00000000000003</v>
      </c>
      <c r="J41" s="31">
        <f t="shared" si="88"/>
        <v>0</v>
      </c>
      <c r="K41" s="29">
        <f t="shared" ref="K41" si="111">K31</f>
        <v>0</v>
      </c>
      <c r="L41" s="31">
        <f t="shared" si="89"/>
        <v>0</v>
      </c>
      <c r="M41" s="29">
        <f t="shared" ref="M41" si="112">M31</f>
        <v>0</v>
      </c>
      <c r="N41" s="31">
        <f t="shared" si="90"/>
        <v>0</v>
      </c>
      <c r="O41" s="29">
        <f t="shared" ref="O41" si="113">O31</f>
        <v>220.00000000000003</v>
      </c>
      <c r="P41" s="31">
        <f t="shared" si="91"/>
        <v>0</v>
      </c>
      <c r="Q41" s="29">
        <f t="shared" ref="Q41" si="114">Q31</f>
        <v>0</v>
      </c>
      <c r="R41" s="31">
        <f t="shared" si="92"/>
        <v>0</v>
      </c>
      <c r="S41" s="29">
        <f t="shared" ref="S41" si="115">S31</f>
        <v>0</v>
      </c>
      <c r="T41" s="31">
        <f t="shared" si="93"/>
        <v>0</v>
      </c>
      <c r="U41" s="29">
        <f t="shared" ref="U41" si="116">U31</f>
        <v>220.00000000000003</v>
      </c>
      <c r="V41" s="31">
        <f t="shared" si="94"/>
        <v>0</v>
      </c>
      <c r="W41" s="29">
        <f t="shared" ref="W41" si="117">W31</f>
        <v>0</v>
      </c>
      <c r="X41" s="31">
        <f t="shared" si="95"/>
        <v>0</v>
      </c>
      <c r="Y41" s="29">
        <f t="shared" ref="Y41" si="118">Y31</f>
        <v>220.00000000000003</v>
      </c>
      <c r="Z41" s="31">
        <f t="shared" si="96"/>
        <v>0</v>
      </c>
      <c r="AA41" s="29">
        <f t="shared" ref="AA41" si="119">AA31</f>
        <v>0</v>
      </c>
      <c r="AB41" s="31">
        <f t="shared" si="97"/>
        <v>0</v>
      </c>
      <c r="AC41" s="29">
        <f t="shared" si="98"/>
        <v>880.00000000000011</v>
      </c>
      <c r="AD41" s="31">
        <f t="shared" si="2"/>
        <v>0</v>
      </c>
      <c r="AE41" s="85"/>
    </row>
    <row r="42" spans="1:31">
      <c r="A42" s="54" t="s">
        <v>110</v>
      </c>
      <c r="B42" s="39" t="s">
        <v>96</v>
      </c>
      <c r="C42" s="52" t="s">
        <v>75</v>
      </c>
      <c r="D42" s="52" t="s">
        <v>75</v>
      </c>
      <c r="E42" s="52" t="s">
        <v>75</v>
      </c>
      <c r="F42" s="31">
        <f>F43+F44+F45+F46</f>
        <v>0</v>
      </c>
      <c r="G42" s="52" t="s">
        <v>75</v>
      </c>
      <c r="H42" s="31">
        <f>H43+H44+H45+H46</f>
        <v>0</v>
      </c>
      <c r="I42" s="52" t="s">
        <v>75</v>
      </c>
      <c r="J42" s="31">
        <f>J43+J44+J45+J46</f>
        <v>0</v>
      </c>
      <c r="K42" s="52" t="s">
        <v>75</v>
      </c>
      <c r="L42" s="31">
        <f>L43+L44+L45+L46</f>
        <v>0</v>
      </c>
      <c r="M42" s="52" t="s">
        <v>75</v>
      </c>
      <c r="N42" s="31">
        <f>N43+N44+N45+N46</f>
        <v>0</v>
      </c>
      <c r="O42" s="52" t="s">
        <v>75</v>
      </c>
      <c r="P42" s="31">
        <f>P43+P44+P45+P46</f>
        <v>0</v>
      </c>
      <c r="Q42" s="52" t="s">
        <v>75</v>
      </c>
      <c r="R42" s="31">
        <f>R43+R44+R45+R46</f>
        <v>0</v>
      </c>
      <c r="S42" s="52" t="s">
        <v>75</v>
      </c>
      <c r="T42" s="31">
        <f>T43+T44+T45+T46</f>
        <v>0</v>
      </c>
      <c r="U42" s="52" t="s">
        <v>75</v>
      </c>
      <c r="V42" s="31">
        <f>V43+V44+V45+V46</f>
        <v>0</v>
      </c>
      <c r="W42" s="52" t="s">
        <v>75</v>
      </c>
      <c r="X42" s="31">
        <f>X43+X44+X45+X46</f>
        <v>0</v>
      </c>
      <c r="Y42" s="52" t="s">
        <v>75</v>
      </c>
      <c r="Z42" s="31">
        <f>Z43+Z44+Z45+Z46</f>
        <v>0</v>
      </c>
      <c r="AA42" s="52" t="s">
        <v>75</v>
      </c>
      <c r="AB42" s="31">
        <f>AB43+AB44+AB45+AB46</f>
        <v>0</v>
      </c>
      <c r="AC42" s="29" t="s">
        <v>75</v>
      </c>
      <c r="AD42" s="31">
        <f>F42+H42+J42+L42+N42+P42+R42+T42+V42+X42+Z42+AB42</f>
        <v>0</v>
      </c>
      <c r="AE42" s="85"/>
    </row>
    <row r="43" spans="1:31">
      <c r="A43" s="54" t="s">
        <v>122</v>
      </c>
      <c r="B43" s="20" t="s">
        <v>39</v>
      </c>
      <c r="C43" s="52" t="s">
        <v>74</v>
      </c>
      <c r="D43" s="57"/>
      <c r="E43" s="29">
        <f>E11+E26+E35+E36+E14+E17+E20</f>
        <v>0</v>
      </c>
      <c r="F43" s="31">
        <f>$D43*E43</f>
        <v>0</v>
      </c>
      <c r="G43" s="29">
        <f>G11+G26+G35+G36+G14+G17+G20</f>
        <v>320</v>
      </c>
      <c r="H43" s="31">
        <f t="shared" ref="H43:H46" si="120">$D43*G43</f>
        <v>0</v>
      </c>
      <c r="I43" s="29">
        <f>I11+I26+I35+I36+I14+I17+I20</f>
        <v>0</v>
      </c>
      <c r="J43" s="31">
        <f t="shared" ref="J43:J46" si="121">$D43*I43</f>
        <v>0</v>
      </c>
      <c r="K43" s="29">
        <f>K11+K26+K35+K36+K14+K17+K20</f>
        <v>0</v>
      </c>
      <c r="L43" s="31">
        <f t="shared" ref="L43:L46" si="122">$D43*K43</f>
        <v>0</v>
      </c>
      <c r="M43" s="29">
        <f>M11+M26+M35+M36+M14+M17+M20</f>
        <v>210</v>
      </c>
      <c r="N43" s="31">
        <f t="shared" ref="N43:N46" si="123">$D43*M43</f>
        <v>0</v>
      </c>
      <c r="O43" s="29">
        <f>O11+O26+O35+O36+O14+O17+O20</f>
        <v>0</v>
      </c>
      <c r="P43" s="31">
        <f t="shared" ref="P43:P46" si="124">$D43*O43</f>
        <v>0</v>
      </c>
      <c r="Q43" s="29">
        <f>Q11+Q26+Q35+Q36+Q14+Q17+Q20</f>
        <v>0</v>
      </c>
      <c r="R43" s="31">
        <f t="shared" ref="R43:R46" si="125">$D43*Q43</f>
        <v>0</v>
      </c>
      <c r="S43" s="29">
        <f>S11+S26+S35+S36+S14+S17+S20</f>
        <v>190</v>
      </c>
      <c r="T43" s="31">
        <f t="shared" ref="T43:T46" si="126">$D43*S43</f>
        <v>0</v>
      </c>
      <c r="U43" s="29">
        <f>U11+U26+U35+U36+U14+U17+U20</f>
        <v>0</v>
      </c>
      <c r="V43" s="31">
        <f t="shared" ref="V43:V46" si="127">$D43*U43</f>
        <v>0</v>
      </c>
      <c r="W43" s="29">
        <f>W11+W26+W35+W36+W14+W17+W20</f>
        <v>0</v>
      </c>
      <c r="X43" s="31">
        <f t="shared" ref="X43:X46" si="128">$D43*W43</f>
        <v>0</v>
      </c>
      <c r="Y43" s="29">
        <f>Y11+Y26+Y35+Y36+Y14+Y17+Y20</f>
        <v>200</v>
      </c>
      <c r="Z43" s="31">
        <f t="shared" ref="Z43:Z46" si="129">$D43*Y43</f>
        <v>0</v>
      </c>
      <c r="AA43" s="29">
        <f>AA11+AA26+AA35+AA36+AA14+AA17+AA20</f>
        <v>0</v>
      </c>
      <c r="AB43" s="31">
        <f t="shared" ref="AB43:AB46" si="130">$D43*AA43</f>
        <v>0</v>
      </c>
      <c r="AC43" s="29">
        <f t="shared" ref="AC43:AC45" si="131">E43+G43+I43+K43+M43+O43+Q43+S43+U43+W43+Y43+AA43</f>
        <v>920</v>
      </c>
      <c r="AD43" s="31">
        <f t="shared" si="2"/>
        <v>0</v>
      </c>
      <c r="AE43" s="85"/>
    </row>
    <row r="44" spans="1:31">
      <c r="A44" s="54" t="s">
        <v>123</v>
      </c>
      <c r="B44" s="20" t="s">
        <v>116</v>
      </c>
      <c r="C44" s="52" t="s">
        <v>74</v>
      </c>
      <c r="D44" s="57"/>
      <c r="E44" s="29">
        <f>E23+E29</f>
        <v>0</v>
      </c>
      <c r="F44" s="31">
        <f>$D44*E44</f>
        <v>0</v>
      </c>
      <c r="G44" s="29">
        <f>G23+G29</f>
        <v>100</v>
      </c>
      <c r="H44" s="31">
        <f t="shared" si="120"/>
        <v>0</v>
      </c>
      <c r="I44" s="29">
        <f>I23+I29</f>
        <v>0</v>
      </c>
      <c r="J44" s="31">
        <f t="shared" si="121"/>
        <v>0</v>
      </c>
      <c r="K44" s="29">
        <f t="shared" ref="K44" si="132">K23+K29</f>
        <v>0</v>
      </c>
      <c r="L44" s="31">
        <f t="shared" si="122"/>
        <v>0</v>
      </c>
      <c r="M44" s="29">
        <f t="shared" ref="M44" si="133">M23+M29</f>
        <v>110</v>
      </c>
      <c r="N44" s="31">
        <f t="shared" si="123"/>
        <v>0</v>
      </c>
      <c r="O44" s="29">
        <f>O23+O29</f>
        <v>0</v>
      </c>
      <c r="P44" s="31">
        <f t="shared" si="124"/>
        <v>0</v>
      </c>
      <c r="Q44" s="29">
        <f t="shared" ref="Q44" si="134">Q23+Q29</f>
        <v>0</v>
      </c>
      <c r="R44" s="31">
        <f t="shared" si="125"/>
        <v>0</v>
      </c>
      <c r="S44" s="29">
        <f t="shared" ref="S44:AA44" si="135">S23+S29</f>
        <v>130</v>
      </c>
      <c r="T44" s="31">
        <f t="shared" si="126"/>
        <v>0</v>
      </c>
      <c r="U44" s="29">
        <f t="shared" si="135"/>
        <v>0</v>
      </c>
      <c r="V44" s="31">
        <f t="shared" si="127"/>
        <v>0</v>
      </c>
      <c r="W44" s="29">
        <f t="shared" si="135"/>
        <v>0</v>
      </c>
      <c r="X44" s="31">
        <f t="shared" si="128"/>
        <v>0</v>
      </c>
      <c r="Y44" s="29">
        <f t="shared" si="135"/>
        <v>120</v>
      </c>
      <c r="Z44" s="31">
        <f t="shared" si="129"/>
        <v>0</v>
      </c>
      <c r="AA44" s="29">
        <f t="shared" si="135"/>
        <v>0</v>
      </c>
      <c r="AB44" s="31">
        <f t="shared" si="130"/>
        <v>0</v>
      </c>
      <c r="AC44" s="29">
        <f t="shared" si="131"/>
        <v>460</v>
      </c>
      <c r="AD44" s="31">
        <f t="shared" si="2"/>
        <v>0</v>
      </c>
      <c r="AE44" s="85"/>
    </row>
    <row r="45" spans="1:31">
      <c r="A45" s="54" t="s">
        <v>126</v>
      </c>
      <c r="B45" s="20" t="s">
        <v>270</v>
      </c>
      <c r="C45" s="52" t="s">
        <v>74</v>
      </c>
      <c r="D45" s="57"/>
      <c r="E45" s="29">
        <f>E32</f>
        <v>0</v>
      </c>
      <c r="F45" s="31">
        <f>$D45*E45</f>
        <v>0</v>
      </c>
      <c r="G45" s="29">
        <f t="shared" ref="G45:AA45" si="136">G32</f>
        <v>0</v>
      </c>
      <c r="H45" s="31">
        <f t="shared" si="120"/>
        <v>0</v>
      </c>
      <c r="I45" s="29">
        <f t="shared" si="136"/>
        <v>200</v>
      </c>
      <c r="J45" s="31">
        <f t="shared" si="121"/>
        <v>0</v>
      </c>
      <c r="K45" s="29">
        <f t="shared" si="136"/>
        <v>0</v>
      </c>
      <c r="L45" s="31">
        <f t="shared" si="122"/>
        <v>0</v>
      </c>
      <c r="M45" s="29">
        <f t="shared" si="136"/>
        <v>0</v>
      </c>
      <c r="N45" s="31">
        <f t="shared" si="123"/>
        <v>0</v>
      </c>
      <c r="O45" s="29">
        <f t="shared" si="136"/>
        <v>200</v>
      </c>
      <c r="P45" s="31">
        <f t="shared" si="124"/>
        <v>0</v>
      </c>
      <c r="Q45" s="29">
        <f t="shared" si="136"/>
        <v>0</v>
      </c>
      <c r="R45" s="31">
        <f t="shared" si="125"/>
        <v>0</v>
      </c>
      <c r="S45" s="29">
        <f t="shared" si="136"/>
        <v>0</v>
      </c>
      <c r="T45" s="31">
        <f t="shared" si="126"/>
        <v>0</v>
      </c>
      <c r="U45" s="29">
        <f t="shared" si="136"/>
        <v>200</v>
      </c>
      <c r="V45" s="31">
        <f t="shared" si="127"/>
        <v>0</v>
      </c>
      <c r="W45" s="29">
        <f t="shared" si="136"/>
        <v>0</v>
      </c>
      <c r="X45" s="31">
        <f t="shared" si="128"/>
        <v>0</v>
      </c>
      <c r="Y45" s="29">
        <f t="shared" si="136"/>
        <v>200</v>
      </c>
      <c r="Z45" s="31">
        <f t="shared" si="129"/>
        <v>0</v>
      </c>
      <c r="AA45" s="29">
        <f t="shared" si="136"/>
        <v>0</v>
      </c>
      <c r="AB45" s="31">
        <f t="shared" si="130"/>
        <v>0</v>
      </c>
      <c r="AC45" s="29">
        <f t="shared" si="131"/>
        <v>800</v>
      </c>
      <c r="AD45" s="31">
        <f t="shared" si="2"/>
        <v>0</v>
      </c>
      <c r="AE45" s="85"/>
    </row>
    <row r="46" spans="1:31">
      <c r="A46" s="54" t="s">
        <v>127</v>
      </c>
      <c r="B46" s="20" t="s">
        <v>11</v>
      </c>
      <c r="C46" s="52" t="s">
        <v>10</v>
      </c>
      <c r="D46" s="57"/>
      <c r="E46" s="29">
        <v>0</v>
      </c>
      <c r="F46" s="31">
        <f t="shared" ref="F46" si="137">$D46*E46</f>
        <v>0</v>
      </c>
      <c r="G46" s="29">
        <v>0</v>
      </c>
      <c r="H46" s="31">
        <f t="shared" si="120"/>
        <v>0</v>
      </c>
      <c r="I46" s="29">
        <v>20</v>
      </c>
      <c r="J46" s="31">
        <f t="shared" si="121"/>
        <v>0</v>
      </c>
      <c r="K46" s="29">
        <v>0</v>
      </c>
      <c r="L46" s="31">
        <f t="shared" si="122"/>
        <v>0</v>
      </c>
      <c r="M46" s="29">
        <v>0</v>
      </c>
      <c r="N46" s="31">
        <f t="shared" si="123"/>
        <v>0</v>
      </c>
      <c r="O46" s="29">
        <v>20</v>
      </c>
      <c r="P46" s="31">
        <f t="shared" si="124"/>
        <v>0</v>
      </c>
      <c r="Q46" s="29">
        <v>0</v>
      </c>
      <c r="R46" s="31">
        <f t="shared" si="125"/>
        <v>0</v>
      </c>
      <c r="S46" s="29">
        <v>20</v>
      </c>
      <c r="T46" s="31">
        <f t="shared" si="126"/>
        <v>0</v>
      </c>
      <c r="U46" s="29">
        <v>0</v>
      </c>
      <c r="V46" s="31">
        <f t="shared" si="127"/>
        <v>0</v>
      </c>
      <c r="W46" s="29">
        <v>20</v>
      </c>
      <c r="X46" s="31">
        <f t="shared" si="128"/>
        <v>0</v>
      </c>
      <c r="Y46" s="29">
        <v>0</v>
      </c>
      <c r="Z46" s="31">
        <f t="shared" si="129"/>
        <v>0</v>
      </c>
      <c r="AA46" s="29">
        <v>19</v>
      </c>
      <c r="AB46" s="31">
        <f t="shared" si="130"/>
        <v>0</v>
      </c>
      <c r="AC46" s="29">
        <f>E46+G46+I46+K46+M46+O46+Q46+S46+U46+W46+Y46+AA46</f>
        <v>99</v>
      </c>
      <c r="AD46" s="31">
        <f>F46+H46+J46+L46+N46+P46+R46+T46+V46+X46+Z46+AB46</f>
        <v>0</v>
      </c>
      <c r="AE46" s="85"/>
    </row>
    <row r="47" spans="1:31" s="16" customFormat="1">
      <c r="A47" s="40" t="s">
        <v>49</v>
      </c>
      <c r="B47" s="39" t="s">
        <v>103</v>
      </c>
      <c r="C47" s="27" t="s">
        <v>75</v>
      </c>
      <c r="D47" s="27" t="s">
        <v>75</v>
      </c>
      <c r="E47" s="27" t="s">
        <v>75</v>
      </c>
      <c r="F47" s="32">
        <f>F48+F56+F52+F60+F61+F65</f>
        <v>0</v>
      </c>
      <c r="G47" s="27" t="s">
        <v>75</v>
      </c>
      <c r="H47" s="32">
        <f>H48+H56+H52+H60+H61+H65</f>
        <v>0</v>
      </c>
      <c r="I47" s="27" t="s">
        <v>75</v>
      </c>
      <c r="J47" s="32">
        <f>J48+J56+J52+J60+J61+J65</f>
        <v>0</v>
      </c>
      <c r="K47" s="27" t="s">
        <v>75</v>
      </c>
      <c r="L47" s="32">
        <f>L48+L56+L52+L60+L61+L65</f>
        <v>0</v>
      </c>
      <c r="M47" s="27" t="s">
        <v>75</v>
      </c>
      <c r="N47" s="32">
        <f>N48+N56+N52+N60+N61+N65</f>
        <v>0</v>
      </c>
      <c r="O47" s="27" t="s">
        <v>75</v>
      </c>
      <c r="P47" s="32">
        <f>P48+P56+P52+P60+P61+P65</f>
        <v>0</v>
      </c>
      <c r="Q47" s="27" t="s">
        <v>75</v>
      </c>
      <c r="R47" s="32">
        <f>R48+R56+R52+R60+R61+R65</f>
        <v>0</v>
      </c>
      <c r="S47" s="27" t="s">
        <v>75</v>
      </c>
      <c r="T47" s="32">
        <f>T48+T56+T52+T60+T61+T65</f>
        <v>0</v>
      </c>
      <c r="U47" s="27" t="s">
        <v>75</v>
      </c>
      <c r="V47" s="32">
        <f>V48+V56+V52+V60+V61+V65</f>
        <v>0</v>
      </c>
      <c r="W47" s="27" t="s">
        <v>75</v>
      </c>
      <c r="X47" s="32">
        <f>X48+X56+X52+X60+X61+X65</f>
        <v>0</v>
      </c>
      <c r="Y47" s="27" t="s">
        <v>75</v>
      </c>
      <c r="Z47" s="32">
        <f>Z48+Z56+Z52+Z60+Z61+Z65</f>
        <v>0</v>
      </c>
      <c r="AA47" s="27" t="s">
        <v>75</v>
      </c>
      <c r="AB47" s="32">
        <f>AB48+AB56+AB52+AB60+AB61+AB65</f>
        <v>0</v>
      </c>
      <c r="AC47" s="30" t="s">
        <v>75</v>
      </c>
      <c r="AD47" s="32">
        <f t="shared" ref="AD47:AD65" si="138">F47+H47+J47+L47+N47+P47+R47+T47+V47+X47+Z47+AB47</f>
        <v>0</v>
      </c>
      <c r="AE47" s="85"/>
    </row>
    <row r="48" spans="1:31" ht="24" customHeight="1">
      <c r="A48" s="54" t="s">
        <v>111</v>
      </c>
      <c r="B48" s="39" t="s">
        <v>98</v>
      </c>
      <c r="C48" s="52" t="s">
        <v>75</v>
      </c>
      <c r="D48" s="52" t="s">
        <v>75</v>
      </c>
      <c r="E48" s="28">
        <f>E49+E50+E51</f>
        <v>0</v>
      </c>
      <c r="F48" s="31">
        <f t="shared" ref="F48:AB48" si="139">F49+F50+F51</f>
        <v>0</v>
      </c>
      <c r="G48" s="28">
        <f t="shared" si="139"/>
        <v>520</v>
      </c>
      <c r="H48" s="31">
        <f t="shared" si="139"/>
        <v>0</v>
      </c>
      <c r="I48" s="28">
        <f t="shared" si="139"/>
        <v>220.00000000000003</v>
      </c>
      <c r="J48" s="31">
        <f t="shared" si="139"/>
        <v>0</v>
      </c>
      <c r="K48" s="28">
        <f t="shared" si="139"/>
        <v>0</v>
      </c>
      <c r="L48" s="31">
        <f t="shared" si="139"/>
        <v>0</v>
      </c>
      <c r="M48" s="28">
        <f t="shared" si="139"/>
        <v>390</v>
      </c>
      <c r="N48" s="31">
        <f t="shared" si="139"/>
        <v>0</v>
      </c>
      <c r="O48" s="28">
        <f t="shared" si="139"/>
        <v>220.00000000000003</v>
      </c>
      <c r="P48" s="31">
        <f t="shared" si="139"/>
        <v>0</v>
      </c>
      <c r="Q48" s="28">
        <f t="shared" si="139"/>
        <v>0</v>
      </c>
      <c r="R48" s="31">
        <f t="shared" si="139"/>
        <v>0</v>
      </c>
      <c r="S48" s="28">
        <f t="shared" si="139"/>
        <v>390</v>
      </c>
      <c r="T48" s="31">
        <f t="shared" si="139"/>
        <v>0</v>
      </c>
      <c r="U48" s="28">
        <f t="shared" si="139"/>
        <v>220.00000000000003</v>
      </c>
      <c r="V48" s="31">
        <f t="shared" si="139"/>
        <v>0</v>
      </c>
      <c r="W48" s="28">
        <f t="shared" si="139"/>
        <v>0</v>
      </c>
      <c r="X48" s="31">
        <f t="shared" si="139"/>
        <v>0</v>
      </c>
      <c r="Y48" s="28">
        <f t="shared" si="139"/>
        <v>610</v>
      </c>
      <c r="Z48" s="31">
        <f t="shared" si="139"/>
        <v>0</v>
      </c>
      <c r="AA48" s="28">
        <f t="shared" si="139"/>
        <v>0</v>
      </c>
      <c r="AB48" s="31">
        <f t="shared" si="139"/>
        <v>0</v>
      </c>
      <c r="AC48" s="29">
        <f>AC49+AC50+AC51</f>
        <v>2570</v>
      </c>
      <c r="AD48" s="31">
        <f t="shared" si="138"/>
        <v>0</v>
      </c>
      <c r="AE48" s="85"/>
    </row>
    <row r="49" spans="1:31">
      <c r="A49" s="54" t="s">
        <v>128</v>
      </c>
      <c r="B49" s="20" t="s">
        <v>42</v>
      </c>
      <c r="C49" s="52" t="s">
        <v>74</v>
      </c>
      <c r="D49" s="57"/>
      <c r="E49" s="29">
        <f>E10+E25+E13+E16+E19</f>
        <v>0</v>
      </c>
      <c r="F49" s="31">
        <f>$D49*E49</f>
        <v>0</v>
      </c>
      <c r="G49" s="29">
        <f>G10+G25+G13+G16+G19</f>
        <v>390</v>
      </c>
      <c r="H49" s="31">
        <f t="shared" ref="H49:H51" si="140">$D49*G49</f>
        <v>0</v>
      </c>
      <c r="I49" s="29">
        <f>I10+I25+I13+I16+I19</f>
        <v>0</v>
      </c>
      <c r="J49" s="31">
        <f t="shared" ref="J49:J51" si="141">$D49*I49</f>
        <v>0</v>
      </c>
      <c r="K49" s="29">
        <f>K10+K25+K13+K16+K19</f>
        <v>0</v>
      </c>
      <c r="L49" s="31">
        <f t="shared" ref="L49:L51" si="142">$D49*K49</f>
        <v>0</v>
      </c>
      <c r="M49" s="29">
        <f>M10+M25+M13+M16+M19</f>
        <v>247</v>
      </c>
      <c r="N49" s="31">
        <f t="shared" ref="N49:N51" si="143">$D49*M49</f>
        <v>0</v>
      </c>
      <c r="O49" s="29">
        <f>O10+O25+O13+O16+O19</f>
        <v>0</v>
      </c>
      <c r="P49" s="31">
        <f t="shared" ref="P49:P51" si="144">$D49*O49</f>
        <v>0</v>
      </c>
      <c r="Q49" s="29">
        <f>Q10+Q25+Q13+Q16+Q19</f>
        <v>0</v>
      </c>
      <c r="R49" s="31">
        <f t="shared" ref="R49:R51" si="145">$D49*Q49</f>
        <v>0</v>
      </c>
      <c r="S49" s="29">
        <f>S10+S25+S13+S16+S19</f>
        <v>221</v>
      </c>
      <c r="T49" s="31">
        <f t="shared" ref="T49:T51" si="146">$D49*S49</f>
        <v>0</v>
      </c>
      <c r="U49" s="29">
        <f>U10+U25+U13+U16+U19</f>
        <v>0</v>
      </c>
      <c r="V49" s="31">
        <f t="shared" ref="V49:V51" si="147">$D49*U49</f>
        <v>0</v>
      </c>
      <c r="W49" s="29">
        <f>W10+W25+W13+W16+W19</f>
        <v>0</v>
      </c>
      <c r="X49" s="31">
        <f t="shared" ref="X49:X51" si="148">$D49*W49</f>
        <v>0</v>
      </c>
      <c r="Y49" s="29">
        <f>Y10+Y25+Y13+Y16+Y19</f>
        <v>234</v>
      </c>
      <c r="Z49" s="31">
        <f t="shared" ref="Z49:Z51" si="149">$D49*Y49</f>
        <v>0</v>
      </c>
      <c r="AA49" s="29">
        <f>AA10+AA25+AA13+AA16+AA19</f>
        <v>0</v>
      </c>
      <c r="AB49" s="31">
        <f t="shared" ref="AB49:AB51" si="150">$D49*AA49</f>
        <v>0</v>
      </c>
      <c r="AC49" s="29">
        <f t="shared" ref="AC49:AC51" si="151">E49+G49+I49+K49+M49+O49+Q49+S49+U49+W49+Y49+AA49</f>
        <v>1092</v>
      </c>
      <c r="AD49" s="31">
        <f t="shared" si="138"/>
        <v>0</v>
      </c>
      <c r="AE49" s="85"/>
    </row>
    <row r="50" spans="1:31">
      <c r="A50" s="78" t="s">
        <v>129</v>
      </c>
      <c r="B50" s="20" t="s">
        <v>43</v>
      </c>
      <c r="C50" s="77" t="s">
        <v>74</v>
      </c>
      <c r="D50" s="57"/>
      <c r="E50" s="29">
        <f>E22+E28</f>
        <v>0</v>
      </c>
      <c r="F50" s="31">
        <f t="shared" ref="F50:F51" si="152">$D50*E50</f>
        <v>0</v>
      </c>
      <c r="G50" s="29">
        <f>G22+G28</f>
        <v>130</v>
      </c>
      <c r="H50" s="31">
        <f t="shared" si="140"/>
        <v>0</v>
      </c>
      <c r="I50" s="29">
        <f>I22+I28</f>
        <v>0</v>
      </c>
      <c r="J50" s="31">
        <f t="shared" si="141"/>
        <v>0</v>
      </c>
      <c r="K50" s="29">
        <f>K22+K28</f>
        <v>0</v>
      </c>
      <c r="L50" s="31">
        <f t="shared" si="142"/>
        <v>0</v>
      </c>
      <c r="M50" s="29">
        <f>M22+M28</f>
        <v>143</v>
      </c>
      <c r="N50" s="31">
        <f t="shared" si="143"/>
        <v>0</v>
      </c>
      <c r="O50" s="29">
        <f>O22+O28</f>
        <v>0</v>
      </c>
      <c r="P50" s="31">
        <f t="shared" si="144"/>
        <v>0</v>
      </c>
      <c r="Q50" s="29">
        <f>Q22+Q28</f>
        <v>0</v>
      </c>
      <c r="R50" s="31">
        <f t="shared" si="145"/>
        <v>0</v>
      </c>
      <c r="S50" s="29">
        <f t="shared" ref="S50:AA50" si="153">S22+S28</f>
        <v>169</v>
      </c>
      <c r="T50" s="31">
        <f t="shared" si="146"/>
        <v>0</v>
      </c>
      <c r="U50" s="29">
        <f t="shared" si="153"/>
        <v>0</v>
      </c>
      <c r="V50" s="31">
        <f t="shared" si="147"/>
        <v>0</v>
      </c>
      <c r="W50" s="29">
        <f t="shared" si="153"/>
        <v>0</v>
      </c>
      <c r="X50" s="31">
        <f t="shared" si="148"/>
        <v>0</v>
      </c>
      <c r="Y50" s="29">
        <f t="shared" si="153"/>
        <v>156</v>
      </c>
      <c r="Z50" s="31">
        <f t="shared" si="149"/>
        <v>0</v>
      </c>
      <c r="AA50" s="29">
        <f t="shared" si="153"/>
        <v>0</v>
      </c>
      <c r="AB50" s="31">
        <f t="shared" si="150"/>
        <v>0</v>
      </c>
      <c r="AC50" s="29">
        <f t="shared" si="151"/>
        <v>598</v>
      </c>
      <c r="AD50" s="31">
        <f t="shared" si="138"/>
        <v>0</v>
      </c>
      <c r="AE50" s="85"/>
    </row>
    <row r="51" spans="1:31" ht="15.75" customHeight="1">
      <c r="A51" s="78" t="s">
        <v>130</v>
      </c>
      <c r="B51" s="20" t="s">
        <v>107</v>
      </c>
      <c r="C51" s="77" t="s">
        <v>74</v>
      </c>
      <c r="D51" s="57"/>
      <c r="E51" s="29">
        <f>E31</f>
        <v>0</v>
      </c>
      <c r="F51" s="31">
        <f t="shared" si="152"/>
        <v>0</v>
      </c>
      <c r="G51" s="29">
        <f>G31</f>
        <v>0</v>
      </c>
      <c r="H51" s="31">
        <f t="shared" si="140"/>
        <v>0</v>
      </c>
      <c r="I51" s="29">
        <f>I31</f>
        <v>220.00000000000003</v>
      </c>
      <c r="J51" s="31">
        <f t="shared" si="141"/>
        <v>0</v>
      </c>
      <c r="K51" s="29">
        <f>K31</f>
        <v>0</v>
      </c>
      <c r="L51" s="31">
        <f t="shared" si="142"/>
        <v>0</v>
      </c>
      <c r="M51" s="29">
        <f>M31</f>
        <v>0</v>
      </c>
      <c r="N51" s="31">
        <f t="shared" si="143"/>
        <v>0</v>
      </c>
      <c r="O51" s="29">
        <f>O31</f>
        <v>220.00000000000003</v>
      </c>
      <c r="P51" s="31">
        <f t="shared" si="144"/>
        <v>0</v>
      </c>
      <c r="Q51" s="29">
        <f>Q31</f>
        <v>0</v>
      </c>
      <c r="R51" s="31">
        <f t="shared" si="145"/>
        <v>0</v>
      </c>
      <c r="S51" s="29">
        <f>S31</f>
        <v>0</v>
      </c>
      <c r="T51" s="31">
        <f t="shared" si="146"/>
        <v>0</v>
      </c>
      <c r="U51" s="29">
        <f>U31</f>
        <v>220.00000000000003</v>
      </c>
      <c r="V51" s="31">
        <f t="shared" si="147"/>
        <v>0</v>
      </c>
      <c r="W51" s="29">
        <f>W31</f>
        <v>0</v>
      </c>
      <c r="X51" s="31">
        <f t="shared" si="148"/>
        <v>0</v>
      </c>
      <c r="Y51" s="29">
        <f>Y31</f>
        <v>220.00000000000003</v>
      </c>
      <c r="Z51" s="31">
        <f t="shared" si="149"/>
        <v>0</v>
      </c>
      <c r="AA51" s="29">
        <f>AA31</f>
        <v>0</v>
      </c>
      <c r="AB51" s="31">
        <f t="shared" si="150"/>
        <v>0</v>
      </c>
      <c r="AC51" s="29">
        <f t="shared" si="151"/>
        <v>880.00000000000011</v>
      </c>
      <c r="AD51" s="31">
        <f t="shared" si="138"/>
        <v>0</v>
      </c>
      <c r="AE51" s="85"/>
    </row>
    <row r="52" spans="1:31" ht="26">
      <c r="A52" s="78" t="s">
        <v>112</v>
      </c>
      <c r="B52" s="39" t="s">
        <v>99</v>
      </c>
      <c r="C52" s="77" t="s">
        <v>75</v>
      </c>
      <c r="D52" s="77" t="s">
        <v>75</v>
      </c>
      <c r="E52" s="28">
        <f>E53+E54+E55</f>
        <v>0</v>
      </c>
      <c r="F52" s="31">
        <f>F53+F54+F55</f>
        <v>0</v>
      </c>
      <c r="G52" s="28">
        <f t="shared" ref="G52:AB52" si="154">G53+G54+G55</f>
        <v>0</v>
      </c>
      <c r="H52" s="31">
        <f t="shared" si="154"/>
        <v>0</v>
      </c>
      <c r="I52" s="28">
        <f t="shared" si="154"/>
        <v>0</v>
      </c>
      <c r="J52" s="31">
        <f t="shared" si="154"/>
        <v>0</v>
      </c>
      <c r="K52" s="28">
        <f t="shared" si="154"/>
        <v>0</v>
      </c>
      <c r="L52" s="31">
        <f t="shared" si="154"/>
        <v>0</v>
      </c>
      <c r="M52" s="28">
        <f t="shared" si="154"/>
        <v>0</v>
      </c>
      <c r="N52" s="31">
        <f t="shared" si="154"/>
        <v>0</v>
      </c>
      <c r="O52" s="28">
        <f t="shared" si="154"/>
        <v>0</v>
      </c>
      <c r="P52" s="31">
        <f t="shared" si="154"/>
        <v>0</v>
      </c>
      <c r="Q52" s="28">
        <f t="shared" si="154"/>
        <v>0</v>
      </c>
      <c r="R52" s="31">
        <f t="shared" si="154"/>
        <v>0</v>
      </c>
      <c r="S52" s="28">
        <f t="shared" si="154"/>
        <v>0</v>
      </c>
      <c r="T52" s="31">
        <f t="shared" si="154"/>
        <v>0</v>
      </c>
      <c r="U52" s="28">
        <f t="shared" si="154"/>
        <v>0</v>
      </c>
      <c r="V52" s="31">
        <f t="shared" si="154"/>
        <v>0</v>
      </c>
      <c r="W52" s="28">
        <f t="shared" si="154"/>
        <v>0</v>
      </c>
      <c r="X52" s="31">
        <f t="shared" si="154"/>
        <v>0</v>
      </c>
      <c r="Y52" s="28">
        <f t="shared" si="154"/>
        <v>0</v>
      </c>
      <c r="Z52" s="31">
        <f t="shared" si="154"/>
        <v>0</v>
      </c>
      <c r="AA52" s="28">
        <f t="shared" si="154"/>
        <v>0</v>
      </c>
      <c r="AB52" s="31">
        <f t="shared" si="154"/>
        <v>0</v>
      </c>
      <c r="AC52" s="29">
        <f>AC53+AC54+AC55</f>
        <v>0</v>
      </c>
      <c r="AD52" s="31">
        <f t="shared" si="138"/>
        <v>0</v>
      </c>
      <c r="AE52" s="85"/>
    </row>
    <row r="53" spans="1:31">
      <c r="A53" s="78" t="s">
        <v>131</v>
      </c>
      <c r="B53" s="20" t="s">
        <v>42</v>
      </c>
      <c r="C53" s="77" t="s">
        <v>74</v>
      </c>
      <c r="D53" s="57"/>
      <c r="E53" s="29">
        <f>IF(E49&gt;0,0,E10+E13+E16+E19+E25)</f>
        <v>0</v>
      </c>
      <c r="F53" s="31">
        <f t="shared" ref="F53:F55" si="155">$D53*E53</f>
        <v>0</v>
      </c>
      <c r="G53" s="29">
        <f>IF(G49&gt;0,0,G10+G13+G16+G19+G25)</f>
        <v>0</v>
      </c>
      <c r="H53" s="31">
        <f t="shared" ref="H53:H54" si="156">$D53*G53</f>
        <v>0</v>
      </c>
      <c r="I53" s="29">
        <f>IF(I49&gt;0,0,I10+I13+I16+I19+I25)</f>
        <v>0</v>
      </c>
      <c r="J53" s="31">
        <f t="shared" ref="J53:J54" si="157">$D53*I53</f>
        <v>0</v>
      </c>
      <c r="K53" s="29">
        <f>IF(K49&gt;0,0,K10+K13+K16+K19+K25)</f>
        <v>0</v>
      </c>
      <c r="L53" s="31">
        <f t="shared" ref="L53:L54" si="158">$D53*K53</f>
        <v>0</v>
      </c>
      <c r="M53" s="29">
        <f>IF(M49&gt;0,0,M10+M13+M16+M19+M25)</f>
        <v>0</v>
      </c>
      <c r="N53" s="31">
        <f t="shared" ref="N53:N54" si="159">$D53*M53</f>
        <v>0</v>
      </c>
      <c r="O53" s="29">
        <f>IF(O49&gt;0,0,O10+O13+O16+O19+O25)</f>
        <v>0</v>
      </c>
      <c r="P53" s="31">
        <f t="shared" ref="P53:P54" si="160">$D53*O53</f>
        <v>0</v>
      </c>
      <c r="Q53" s="29">
        <f>IF(Q49&gt;0,0,Q10+Q13+Q16+Q19+Q25)</f>
        <v>0</v>
      </c>
      <c r="R53" s="31">
        <f t="shared" ref="R53:R54" si="161">$D53*Q53</f>
        <v>0</v>
      </c>
      <c r="S53" s="29">
        <f>IF(S49&gt;0,0,S10+S13+S16+S19+S25)</f>
        <v>0</v>
      </c>
      <c r="T53" s="31">
        <f t="shared" ref="T53:T54" si="162">$D53*S53</f>
        <v>0</v>
      </c>
      <c r="U53" s="29">
        <f>IF(U49&gt;0,0,U10+U13+U16+U19+U25)</f>
        <v>0</v>
      </c>
      <c r="V53" s="31">
        <f t="shared" ref="V53:V54" si="163">$D53*U53</f>
        <v>0</v>
      </c>
      <c r="W53" s="29">
        <f>IF(W49&gt;0,0,W10+W13+W16+W19+W25)</f>
        <v>0</v>
      </c>
      <c r="X53" s="31">
        <f t="shared" ref="X53:X54" si="164">$D53*W53</f>
        <v>0</v>
      </c>
      <c r="Y53" s="29">
        <f>IF(Y49&gt;0,0,Y10+Y13+Y16+Y19+Y25)</f>
        <v>0</v>
      </c>
      <c r="Z53" s="31">
        <f t="shared" ref="Z53:Z54" si="165">$D53*Y53</f>
        <v>0</v>
      </c>
      <c r="AA53" s="29">
        <f>IF(AA49&gt;0,0,AA10+AA13+AA16+AA19+AA25)</f>
        <v>0</v>
      </c>
      <c r="AB53" s="31">
        <f t="shared" ref="AB53:AB54" si="166">$D53*AA53</f>
        <v>0</v>
      </c>
      <c r="AC53" s="29">
        <f t="shared" ref="AC53:AC55" si="167">E53+G53+I53+K53+M53+O53+Q53+S53+U53+W53+Y53+AA53</f>
        <v>0</v>
      </c>
      <c r="AD53" s="31">
        <f t="shared" si="138"/>
        <v>0</v>
      </c>
      <c r="AE53" s="85"/>
    </row>
    <row r="54" spans="1:31">
      <c r="A54" s="78" t="s">
        <v>132</v>
      </c>
      <c r="B54" s="20" t="s">
        <v>43</v>
      </c>
      <c r="C54" s="77" t="s">
        <v>74</v>
      </c>
      <c r="D54" s="57"/>
      <c r="E54" s="29">
        <f>IF(E50&gt;0,0,E22+E28)</f>
        <v>0</v>
      </c>
      <c r="F54" s="31">
        <f t="shared" si="155"/>
        <v>0</v>
      </c>
      <c r="G54" s="29">
        <f>IF(G50&gt;0,0,G22+G28)</f>
        <v>0</v>
      </c>
      <c r="H54" s="31">
        <f t="shared" si="156"/>
        <v>0</v>
      </c>
      <c r="I54" s="29">
        <f>IF(I50&gt;0,0,I22+I28)</f>
        <v>0</v>
      </c>
      <c r="J54" s="31">
        <f t="shared" si="157"/>
        <v>0</v>
      </c>
      <c r="K54" s="29">
        <f>IF(K50&gt;0,0,K22+K28)</f>
        <v>0</v>
      </c>
      <c r="L54" s="31">
        <f t="shared" si="158"/>
        <v>0</v>
      </c>
      <c r="M54" s="29">
        <f>IF(M50&gt;0,0,M22+M28)</f>
        <v>0</v>
      </c>
      <c r="N54" s="31">
        <f t="shared" si="159"/>
        <v>0</v>
      </c>
      <c r="O54" s="29">
        <f>IF(O50&gt;0,0,O22+O28)</f>
        <v>0</v>
      </c>
      <c r="P54" s="31">
        <f t="shared" si="160"/>
        <v>0</v>
      </c>
      <c r="Q54" s="29">
        <f>IF(Q50&gt;0,0,Q22+Q28)</f>
        <v>0</v>
      </c>
      <c r="R54" s="31">
        <f t="shared" si="161"/>
        <v>0</v>
      </c>
      <c r="S54" s="29">
        <f>IF(S50&gt;0,0,S22+S28)</f>
        <v>0</v>
      </c>
      <c r="T54" s="31">
        <f t="shared" si="162"/>
        <v>0</v>
      </c>
      <c r="U54" s="29">
        <f>IF(U50&gt;0,0,U22+U28)</f>
        <v>0</v>
      </c>
      <c r="V54" s="31">
        <f t="shared" si="163"/>
        <v>0</v>
      </c>
      <c r="W54" s="29">
        <f>IF(W50&gt;0,0,W22+W28)</f>
        <v>0</v>
      </c>
      <c r="X54" s="31">
        <f t="shared" si="164"/>
        <v>0</v>
      </c>
      <c r="Y54" s="29">
        <f>IF(Y50&gt;0,0,Y22+Y28)</f>
        <v>0</v>
      </c>
      <c r="Z54" s="31">
        <f t="shared" si="165"/>
        <v>0</v>
      </c>
      <c r="AA54" s="29">
        <f>IF(AA50&gt;0,0,AA22+AA28)</f>
        <v>0</v>
      </c>
      <c r="AB54" s="31">
        <f t="shared" si="166"/>
        <v>0</v>
      </c>
      <c r="AC54" s="29">
        <f t="shared" si="167"/>
        <v>0</v>
      </c>
      <c r="AD54" s="31">
        <f t="shared" si="138"/>
        <v>0</v>
      </c>
      <c r="AE54" s="85"/>
    </row>
    <row r="55" spans="1:31">
      <c r="A55" s="78" t="s">
        <v>133</v>
      </c>
      <c r="B55" s="20" t="s">
        <v>107</v>
      </c>
      <c r="C55" s="77" t="s">
        <v>74</v>
      </c>
      <c r="D55" s="57"/>
      <c r="E55" s="29">
        <f>IF(E51&gt;0,0,E31)</f>
        <v>0</v>
      </c>
      <c r="F55" s="31">
        <f t="shared" si="155"/>
        <v>0</v>
      </c>
      <c r="G55" s="29">
        <f>IF(G51&gt;0,0,G31)</f>
        <v>0</v>
      </c>
      <c r="H55" s="31">
        <f>F55*G55</f>
        <v>0</v>
      </c>
      <c r="I55" s="29">
        <f>IF(I51&gt;0,0,I31)</f>
        <v>0</v>
      </c>
      <c r="J55" s="31">
        <f>H55*I55</f>
        <v>0</v>
      </c>
      <c r="K55" s="29">
        <f>IF(K51&gt;0,0,K31)</f>
        <v>0</v>
      </c>
      <c r="L55" s="31">
        <f>J55*K55</f>
        <v>0</v>
      </c>
      <c r="M55" s="29">
        <f>IF(M51&gt;0,0,M31)</f>
        <v>0</v>
      </c>
      <c r="N55" s="31">
        <f>L55*M55</f>
        <v>0</v>
      </c>
      <c r="O55" s="29">
        <f>IF(O51&gt;0,0,O31)</f>
        <v>0</v>
      </c>
      <c r="P55" s="31">
        <f>N55*O55</f>
        <v>0</v>
      </c>
      <c r="Q55" s="29">
        <f>IF(Q51&gt;0,0,Q31)</f>
        <v>0</v>
      </c>
      <c r="R55" s="31">
        <f>P55*Q55</f>
        <v>0</v>
      </c>
      <c r="S55" s="29">
        <f>IF(S51&gt;0,0,S31)</f>
        <v>0</v>
      </c>
      <c r="T55" s="31">
        <f>R55*S55</f>
        <v>0</v>
      </c>
      <c r="U55" s="29">
        <f>IF(U51&gt;0,0,U31)</f>
        <v>0</v>
      </c>
      <c r="V55" s="31">
        <f>T55*U55</f>
        <v>0</v>
      </c>
      <c r="W55" s="29">
        <f>IF(W51&gt;0,0,W31)</f>
        <v>0</v>
      </c>
      <c r="X55" s="31">
        <f>V55*W55</f>
        <v>0</v>
      </c>
      <c r="Y55" s="29">
        <f>IF(Y51&gt;0,0,Y31)</f>
        <v>0</v>
      </c>
      <c r="Z55" s="31">
        <f>X55*Y55</f>
        <v>0</v>
      </c>
      <c r="AA55" s="29">
        <f>IF(AA51&gt;0,0,AA31)</f>
        <v>0</v>
      </c>
      <c r="AB55" s="31">
        <f>Z55*AA55</f>
        <v>0</v>
      </c>
      <c r="AC55" s="29">
        <f t="shared" si="167"/>
        <v>0</v>
      </c>
      <c r="AD55" s="31">
        <f t="shared" si="138"/>
        <v>0</v>
      </c>
      <c r="AE55" s="85"/>
    </row>
    <row r="56" spans="1:31" ht="26">
      <c r="A56" s="78" t="s">
        <v>113</v>
      </c>
      <c r="B56" s="39" t="s">
        <v>100</v>
      </c>
      <c r="C56" s="77" t="s">
        <v>75</v>
      </c>
      <c r="D56" s="77" t="s">
        <v>75</v>
      </c>
      <c r="E56" s="28">
        <f>E57+E58+E59</f>
        <v>0</v>
      </c>
      <c r="F56" s="31">
        <f>F57+F58+F59+F60</f>
        <v>0</v>
      </c>
      <c r="G56" s="28">
        <f t="shared" ref="G56:AB56" si="168">G57+G58+G59</f>
        <v>420</v>
      </c>
      <c r="H56" s="31">
        <f t="shared" si="168"/>
        <v>0</v>
      </c>
      <c r="I56" s="28">
        <f t="shared" si="168"/>
        <v>200</v>
      </c>
      <c r="J56" s="31">
        <f t="shared" si="168"/>
        <v>0</v>
      </c>
      <c r="K56" s="28">
        <f t="shared" si="168"/>
        <v>0</v>
      </c>
      <c r="L56" s="31">
        <f t="shared" si="168"/>
        <v>0</v>
      </c>
      <c r="M56" s="28">
        <f t="shared" si="168"/>
        <v>320</v>
      </c>
      <c r="N56" s="31">
        <f t="shared" si="168"/>
        <v>0</v>
      </c>
      <c r="O56" s="28">
        <f t="shared" si="168"/>
        <v>200</v>
      </c>
      <c r="P56" s="31">
        <f t="shared" si="168"/>
        <v>0</v>
      </c>
      <c r="Q56" s="28">
        <f t="shared" si="168"/>
        <v>0</v>
      </c>
      <c r="R56" s="31">
        <f t="shared" si="168"/>
        <v>0</v>
      </c>
      <c r="S56" s="28">
        <f t="shared" si="168"/>
        <v>320</v>
      </c>
      <c r="T56" s="31">
        <f t="shared" si="168"/>
        <v>0</v>
      </c>
      <c r="U56" s="28">
        <f t="shared" si="168"/>
        <v>200</v>
      </c>
      <c r="V56" s="31">
        <f t="shared" si="168"/>
        <v>0</v>
      </c>
      <c r="W56" s="28">
        <f t="shared" si="168"/>
        <v>0</v>
      </c>
      <c r="X56" s="31">
        <f t="shared" si="168"/>
        <v>0</v>
      </c>
      <c r="Y56" s="28">
        <f t="shared" si="168"/>
        <v>520</v>
      </c>
      <c r="Z56" s="31">
        <f t="shared" si="168"/>
        <v>0</v>
      </c>
      <c r="AA56" s="28">
        <f t="shared" si="168"/>
        <v>0</v>
      </c>
      <c r="AB56" s="31">
        <f t="shared" si="168"/>
        <v>0</v>
      </c>
      <c r="AC56" s="29">
        <f>AC57+AC58+AC59</f>
        <v>2180</v>
      </c>
      <c r="AD56" s="31">
        <f t="shared" si="138"/>
        <v>0</v>
      </c>
      <c r="AE56" s="85"/>
    </row>
    <row r="57" spans="1:31">
      <c r="A57" s="78" t="s">
        <v>134</v>
      </c>
      <c r="B57" s="20" t="s">
        <v>42</v>
      </c>
      <c r="C57" s="77" t="s">
        <v>74</v>
      </c>
      <c r="D57" s="57"/>
      <c r="E57" s="28">
        <f>E11+E26+E35+E36+E14+E17+E20</f>
        <v>0</v>
      </c>
      <c r="F57" s="31">
        <f t="shared" ref="F57:T60" si="169">$D57*E57</f>
        <v>0</v>
      </c>
      <c r="G57" s="28">
        <f>G11+G26+G35+G36+G14+G17+G20</f>
        <v>320</v>
      </c>
      <c r="H57" s="31">
        <f t="shared" ref="H57:J58" si="170">$D57*G57</f>
        <v>0</v>
      </c>
      <c r="I57" s="28">
        <f>I11+I26+I35+I36+I14+I17+I20</f>
        <v>0</v>
      </c>
      <c r="J57" s="31">
        <f t="shared" si="170"/>
        <v>0</v>
      </c>
      <c r="K57" s="28">
        <f>K11+K26+K35+K36+K14+K17+K20</f>
        <v>0</v>
      </c>
      <c r="L57" s="31">
        <f t="shared" ref="L57:L58" si="171">$D57*K57</f>
        <v>0</v>
      </c>
      <c r="M57" s="28">
        <f>M11+M26+M35+M36+M14+M17+M20</f>
        <v>210</v>
      </c>
      <c r="N57" s="31">
        <f t="shared" ref="N57:N58" si="172">$D57*M57</f>
        <v>0</v>
      </c>
      <c r="O57" s="28">
        <f>O11+O26+O35+O36+O14+O17+O20</f>
        <v>0</v>
      </c>
      <c r="P57" s="31">
        <f t="shared" ref="P57:P58" si="173">$D57*O57</f>
        <v>0</v>
      </c>
      <c r="Q57" s="28">
        <f>Q11+Q26+Q35+Q36+Q14+Q17+Q20</f>
        <v>0</v>
      </c>
      <c r="R57" s="31">
        <f t="shared" ref="R57:R58" si="174">$D57*Q57</f>
        <v>0</v>
      </c>
      <c r="S57" s="28">
        <f>S11+S26+S35+S36+S14+S17+S20</f>
        <v>190</v>
      </c>
      <c r="T57" s="31">
        <f t="shared" ref="T57:T58" si="175">$D57*S57</f>
        <v>0</v>
      </c>
      <c r="U57" s="28">
        <f>U11+U26+U35+U36+U14+U17+U20</f>
        <v>0</v>
      </c>
      <c r="V57" s="31">
        <f t="shared" ref="V57:AB60" si="176">$D57*U57</f>
        <v>0</v>
      </c>
      <c r="W57" s="28">
        <f>W11+W26+W35+W36+W14+W17+W20</f>
        <v>0</v>
      </c>
      <c r="X57" s="31">
        <f t="shared" ref="X57:X58" si="177">$D57*W57</f>
        <v>0</v>
      </c>
      <c r="Y57" s="28">
        <f>Y11+Y26+Y35+Y36+Y14+Y17+Y20</f>
        <v>200</v>
      </c>
      <c r="Z57" s="31">
        <f t="shared" ref="Z57:Z58" si="178">$D57*Y57</f>
        <v>0</v>
      </c>
      <c r="AA57" s="28">
        <f>AA11+AA26+AA35+AA36+AA14+AA17+AA20</f>
        <v>0</v>
      </c>
      <c r="AB57" s="31">
        <f t="shared" ref="AB57:AB58" si="179">$D57*AA57</f>
        <v>0</v>
      </c>
      <c r="AC57" s="29">
        <f t="shared" ref="AC57:AC60" si="180">E57+G57+I57+K57+M57+O57+Q57+S57+U57+W57+Y57+AA57</f>
        <v>920</v>
      </c>
      <c r="AD57" s="31">
        <f t="shared" si="138"/>
        <v>0</v>
      </c>
      <c r="AE57" s="85"/>
    </row>
    <row r="58" spans="1:31">
      <c r="A58" s="37" t="s">
        <v>135</v>
      </c>
      <c r="B58" s="20" t="s">
        <v>43</v>
      </c>
      <c r="C58" s="77" t="s">
        <v>74</v>
      </c>
      <c r="D58" s="57"/>
      <c r="E58" s="29">
        <f>E26+E32</f>
        <v>0</v>
      </c>
      <c r="F58" s="31">
        <f t="shared" si="169"/>
        <v>0</v>
      </c>
      <c r="G58" s="29">
        <f>G23+G29</f>
        <v>100</v>
      </c>
      <c r="H58" s="31">
        <f t="shared" si="170"/>
        <v>0</v>
      </c>
      <c r="I58" s="29">
        <f>I23+I29</f>
        <v>0</v>
      </c>
      <c r="J58" s="31">
        <f t="shared" si="170"/>
        <v>0</v>
      </c>
      <c r="K58" s="29">
        <f>K23+K29</f>
        <v>0</v>
      </c>
      <c r="L58" s="31">
        <f t="shared" si="171"/>
        <v>0</v>
      </c>
      <c r="M58" s="29">
        <f>M23+M29</f>
        <v>110</v>
      </c>
      <c r="N58" s="31">
        <f t="shared" si="172"/>
        <v>0</v>
      </c>
      <c r="O58" s="29">
        <f>O23+O29</f>
        <v>0</v>
      </c>
      <c r="P58" s="31">
        <f t="shared" si="173"/>
        <v>0</v>
      </c>
      <c r="Q58" s="29">
        <f>Q23+Q29</f>
        <v>0</v>
      </c>
      <c r="R58" s="31">
        <f t="shared" si="174"/>
        <v>0</v>
      </c>
      <c r="S58" s="29">
        <f>S23+S29</f>
        <v>130</v>
      </c>
      <c r="T58" s="31">
        <f t="shared" si="175"/>
        <v>0</v>
      </c>
      <c r="U58" s="29">
        <f>U23+U29</f>
        <v>0</v>
      </c>
      <c r="V58" s="31">
        <f t="shared" si="176"/>
        <v>0</v>
      </c>
      <c r="W58" s="29">
        <f>W23+W29</f>
        <v>0</v>
      </c>
      <c r="X58" s="31">
        <f t="shared" si="177"/>
        <v>0</v>
      </c>
      <c r="Y58" s="29">
        <f>Y23+Y29</f>
        <v>120</v>
      </c>
      <c r="Z58" s="31">
        <f t="shared" si="178"/>
        <v>0</v>
      </c>
      <c r="AA58" s="29">
        <f>AA23+AA29</f>
        <v>0</v>
      </c>
      <c r="AB58" s="31">
        <f t="shared" si="179"/>
        <v>0</v>
      </c>
      <c r="AC58" s="29">
        <f t="shared" si="180"/>
        <v>460</v>
      </c>
      <c r="AD58" s="31">
        <f t="shared" si="138"/>
        <v>0</v>
      </c>
      <c r="AE58" s="85"/>
    </row>
    <row r="59" spans="1:31">
      <c r="A59" s="37" t="s">
        <v>136</v>
      </c>
      <c r="B59" s="20" t="s">
        <v>107</v>
      </c>
      <c r="C59" s="77" t="s">
        <v>74</v>
      </c>
      <c r="D59" s="57"/>
      <c r="E59" s="29">
        <f>E32</f>
        <v>0</v>
      </c>
      <c r="F59" s="31">
        <f t="shared" si="169"/>
        <v>0</v>
      </c>
      <c r="G59" s="29">
        <f>G32</f>
        <v>0</v>
      </c>
      <c r="H59" s="31">
        <f t="shared" si="169"/>
        <v>0</v>
      </c>
      <c r="I59" s="29">
        <f>I32</f>
        <v>200</v>
      </c>
      <c r="J59" s="31">
        <f t="shared" si="169"/>
        <v>0</v>
      </c>
      <c r="K59" s="29">
        <f>K32</f>
        <v>0</v>
      </c>
      <c r="L59" s="31">
        <f t="shared" si="169"/>
        <v>0</v>
      </c>
      <c r="M59" s="29">
        <f>M32</f>
        <v>0</v>
      </c>
      <c r="N59" s="31">
        <f t="shared" si="169"/>
        <v>0</v>
      </c>
      <c r="O59" s="29">
        <f>O32</f>
        <v>200</v>
      </c>
      <c r="P59" s="31">
        <f t="shared" si="169"/>
        <v>0</v>
      </c>
      <c r="Q59" s="29">
        <f>Q32</f>
        <v>0</v>
      </c>
      <c r="R59" s="31">
        <f t="shared" si="169"/>
        <v>0</v>
      </c>
      <c r="S59" s="29">
        <f>S32</f>
        <v>0</v>
      </c>
      <c r="T59" s="31">
        <f t="shared" si="169"/>
        <v>0</v>
      </c>
      <c r="U59" s="29">
        <f>U32</f>
        <v>200</v>
      </c>
      <c r="V59" s="31">
        <f t="shared" si="176"/>
        <v>0</v>
      </c>
      <c r="W59" s="29">
        <f>W32</f>
        <v>0</v>
      </c>
      <c r="X59" s="31">
        <f t="shared" si="176"/>
        <v>0</v>
      </c>
      <c r="Y59" s="29">
        <f>Y32</f>
        <v>200</v>
      </c>
      <c r="Z59" s="31">
        <f t="shared" si="176"/>
        <v>0</v>
      </c>
      <c r="AA59" s="29">
        <f>AA32</f>
        <v>0</v>
      </c>
      <c r="AB59" s="31">
        <f t="shared" si="176"/>
        <v>0</v>
      </c>
      <c r="AC59" s="29">
        <f>E59+G59+I59+K59+M59+O59+Q59+S59+U59+W59+Y59+AA59</f>
        <v>800</v>
      </c>
      <c r="AD59" s="31">
        <f>F59+H59+J59+L59+N59+P59+R59+T59+V59+X59+Z59+AB59</f>
        <v>0</v>
      </c>
      <c r="AE59" s="85"/>
    </row>
    <row r="60" spans="1:31" ht="26">
      <c r="A60" s="37" t="s">
        <v>137</v>
      </c>
      <c r="B60" s="38" t="s">
        <v>106</v>
      </c>
      <c r="C60" s="77" t="s">
        <v>10</v>
      </c>
      <c r="D60" s="57"/>
      <c r="E60" s="29">
        <f>E46</f>
        <v>0</v>
      </c>
      <c r="F60" s="31">
        <f t="shared" si="169"/>
        <v>0</v>
      </c>
      <c r="G60" s="29">
        <f>G46</f>
        <v>0</v>
      </c>
      <c r="H60" s="31">
        <f t="shared" si="169"/>
        <v>0</v>
      </c>
      <c r="I60" s="29">
        <f>I46</f>
        <v>20</v>
      </c>
      <c r="J60" s="31">
        <f t="shared" si="169"/>
        <v>0</v>
      </c>
      <c r="K60" s="29">
        <f>K46</f>
        <v>0</v>
      </c>
      <c r="L60" s="31">
        <f t="shared" si="169"/>
        <v>0</v>
      </c>
      <c r="M60" s="29">
        <f>M46</f>
        <v>0</v>
      </c>
      <c r="N60" s="31">
        <f t="shared" si="169"/>
        <v>0</v>
      </c>
      <c r="O60" s="29">
        <f>O46</f>
        <v>20</v>
      </c>
      <c r="P60" s="31">
        <f t="shared" si="169"/>
        <v>0</v>
      </c>
      <c r="Q60" s="29">
        <f>Q46</f>
        <v>0</v>
      </c>
      <c r="R60" s="31">
        <f t="shared" si="169"/>
        <v>0</v>
      </c>
      <c r="S60" s="29">
        <f>S46</f>
        <v>20</v>
      </c>
      <c r="T60" s="31">
        <f t="shared" si="169"/>
        <v>0</v>
      </c>
      <c r="U60" s="29">
        <f>U46</f>
        <v>0</v>
      </c>
      <c r="V60" s="31">
        <f t="shared" si="176"/>
        <v>0</v>
      </c>
      <c r="W60" s="29">
        <f>W46</f>
        <v>20</v>
      </c>
      <c r="X60" s="31">
        <f t="shared" si="176"/>
        <v>0</v>
      </c>
      <c r="Y60" s="29">
        <f>Y46</f>
        <v>0</v>
      </c>
      <c r="Z60" s="31">
        <f t="shared" si="176"/>
        <v>0</v>
      </c>
      <c r="AA60" s="29">
        <f>AA46</f>
        <v>19</v>
      </c>
      <c r="AB60" s="31">
        <f t="shared" si="176"/>
        <v>0</v>
      </c>
      <c r="AC60" s="29">
        <f t="shared" si="180"/>
        <v>99</v>
      </c>
      <c r="AD60" s="31">
        <f t="shared" si="138"/>
        <v>0</v>
      </c>
      <c r="AE60" s="85"/>
    </row>
    <row r="61" spans="1:31" ht="26">
      <c r="A61" s="78" t="s">
        <v>138</v>
      </c>
      <c r="B61" s="39" t="s">
        <v>101</v>
      </c>
      <c r="C61" s="77" t="s">
        <v>75</v>
      </c>
      <c r="D61" s="77" t="s">
        <v>75</v>
      </c>
      <c r="E61" s="28">
        <f>E62+E63+E64</f>
        <v>0</v>
      </c>
      <c r="F61" s="31">
        <f t="shared" ref="F61:AB61" si="181">F62+F63+F64</f>
        <v>0</v>
      </c>
      <c r="G61" s="28">
        <f t="shared" si="181"/>
        <v>0</v>
      </c>
      <c r="H61" s="31">
        <f t="shared" si="181"/>
        <v>0</v>
      </c>
      <c r="I61" s="28">
        <f t="shared" si="181"/>
        <v>0</v>
      </c>
      <c r="J61" s="31">
        <f t="shared" si="181"/>
        <v>0</v>
      </c>
      <c r="K61" s="28">
        <f t="shared" si="181"/>
        <v>0</v>
      </c>
      <c r="L61" s="31">
        <f t="shared" si="181"/>
        <v>0</v>
      </c>
      <c r="M61" s="28">
        <f t="shared" si="181"/>
        <v>0</v>
      </c>
      <c r="N61" s="31">
        <f t="shared" si="181"/>
        <v>0</v>
      </c>
      <c r="O61" s="28">
        <f t="shared" si="181"/>
        <v>0</v>
      </c>
      <c r="P61" s="31">
        <f t="shared" si="181"/>
        <v>0</v>
      </c>
      <c r="Q61" s="28">
        <f t="shared" si="181"/>
        <v>0</v>
      </c>
      <c r="R61" s="31">
        <f t="shared" si="181"/>
        <v>0</v>
      </c>
      <c r="S61" s="28">
        <f t="shared" si="181"/>
        <v>0</v>
      </c>
      <c r="T61" s="31">
        <f t="shared" si="181"/>
        <v>0</v>
      </c>
      <c r="U61" s="28">
        <f t="shared" si="181"/>
        <v>0</v>
      </c>
      <c r="V61" s="31">
        <f t="shared" si="181"/>
        <v>0</v>
      </c>
      <c r="W61" s="28">
        <f t="shared" si="181"/>
        <v>0</v>
      </c>
      <c r="X61" s="31">
        <f t="shared" si="181"/>
        <v>0</v>
      </c>
      <c r="Y61" s="28">
        <f t="shared" si="181"/>
        <v>0</v>
      </c>
      <c r="Z61" s="31">
        <f t="shared" si="181"/>
        <v>0</v>
      </c>
      <c r="AA61" s="28">
        <f t="shared" si="181"/>
        <v>0</v>
      </c>
      <c r="AB61" s="31">
        <f t="shared" si="181"/>
        <v>0</v>
      </c>
      <c r="AC61" s="29">
        <f>AC62+AC63+AC64</f>
        <v>0</v>
      </c>
      <c r="AD61" s="31">
        <f t="shared" si="138"/>
        <v>0</v>
      </c>
      <c r="AE61" s="85"/>
    </row>
    <row r="62" spans="1:31">
      <c r="A62" s="78" t="s">
        <v>139</v>
      </c>
      <c r="B62" s="20" t="s">
        <v>42</v>
      </c>
      <c r="C62" s="77" t="s">
        <v>74</v>
      </c>
      <c r="D62" s="57"/>
      <c r="E62" s="28">
        <f>IF(E57&gt;0,0,E11+E14+E17+E20+E26+E35+E36)</f>
        <v>0</v>
      </c>
      <c r="F62" s="31">
        <f t="shared" ref="F62:T65" si="182">$D62*E62</f>
        <v>0</v>
      </c>
      <c r="G62" s="28">
        <f>IF(G57&gt;0,0,G11+G14+G17+G20+G26+G35+G36)</f>
        <v>0</v>
      </c>
      <c r="H62" s="31">
        <f t="shared" si="182"/>
        <v>0</v>
      </c>
      <c r="I62" s="28">
        <f>IF(I57&gt;0,0,I11+I14+I17+I20+I26+I35+I36)</f>
        <v>0</v>
      </c>
      <c r="J62" s="31">
        <f t="shared" ref="J62:J64" si="183">$D62*I62</f>
        <v>0</v>
      </c>
      <c r="K62" s="28">
        <f>IF(K57&gt;0,0,K11+K14+K17+K20+K26+K35+K36)</f>
        <v>0</v>
      </c>
      <c r="L62" s="31">
        <f t="shared" ref="L62:L64" si="184">$D62*K62</f>
        <v>0</v>
      </c>
      <c r="M62" s="28">
        <f>IF(M57&gt;0,0,M11+M14+M17+M20+M26+M35+M36)</f>
        <v>0</v>
      </c>
      <c r="N62" s="31">
        <f t="shared" ref="N62:N64" si="185">$D62*M62</f>
        <v>0</v>
      </c>
      <c r="O62" s="28">
        <f>IF(O57&gt;0,0,O11+O14+O17+O20+O26+O35+O36)</f>
        <v>0</v>
      </c>
      <c r="P62" s="31">
        <f t="shared" ref="P62:P64" si="186">$D62*O62</f>
        <v>0</v>
      </c>
      <c r="Q62" s="28">
        <f>IF(Q57&gt;0,0,Q11+Q14+Q17+Q20+Q26+Q35+Q36)</f>
        <v>0</v>
      </c>
      <c r="R62" s="31">
        <f t="shared" ref="R62:R64" si="187">$D62*Q62</f>
        <v>0</v>
      </c>
      <c r="S62" s="28">
        <f>IF(S57&gt;0,0,S11+S14+S17+S20+S26+S35+S36)</f>
        <v>0</v>
      </c>
      <c r="T62" s="31">
        <f t="shared" ref="T62:T64" si="188">$D62*S62</f>
        <v>0</v>
      </c>
      <c r="U62" s="28">
        <f>IF(U57&gt;0,0,U11+U14+U17+U20+U26+U35+U36)</f>
        <v>0</v>
      </c>
      <c r="V62" s="31">
        <f t="shared" ref="V62:AB65" si="189">$D62*U62</f>
        <v>0</v>
      </c>
      <c r="W62" s="28">
        <f>IF(W57&gt;0,0,W11+W14+W17+W20+W26+W35+W36)</f>
        <v>0</v>
      </c>
      <c r="X62" s="31">
        <f t="shared" ref="X62:X64" si="190">$D62*W62</f>
        <v>0</v>
      </c>
      <c r="Y62" s="28">
        <f>IF(Y57&gt;0,0,Y11+Y14+Y17+Y20+Y26+Y35+Y36)</f>
        <v>0</v>
      </c>
      <c r="Z62" s="31">
        <f t="shared" ref="Z62:Z64" si="191">$D62*Y62</f>
        <v>0</v>
      </c>
      <c r="AA62" s="28">
        <f>IF(AA57&gt;0,0,AA11+AA14+AA17+AA20+AA26+AA35+AA36)</f>
        <v>0</v>
      </c>
      <c r="AB62" s="31">
        <f t="shared" ref="AB62:AB64" si="192">$D62*AA62</f>
        <v>0</v>
      </c>
      <c r="AC62" s="29">
        <f t="shared" ref="AC62:AC65" si="193">E62+G62+I62+K62+M62+O62+Q62+S62+U62+W62+Y62+AA62</f>
        <v>0</v>
      </c>
      <c r="AD62" s="31">
        <f t="shared" si="138"/>
        <v>0</v>
      </c>
      <c r="AE62" s="85"/>
    </row>
    <row r="63" spans="1:31">
      <c r="A63" s="37" t="s">
        <v>140</v>
      </c>
      <c r="B63" s="20" t="s">
        <v>43</v>
      </c>
      <c r="C63" s="77" t="s">
        <v>74</v>
      </c>
      <c r="D63" s="57"/>
      <c r="E63" s="29">
        <f>IF(E58&gt;0,0,E23+E29)</f>
        <v>0</v>
      </c>
      <c r="F63" s="31">
        <f t="shared" si="182"/>
        <v>0</v>
      </c>
      <c r="G63" s="29">
        <f>IF(G58&gt;0,0,G23+G29)</f>
        <v>0</v>
      </c>
      <c r="H63" s="31">
        <f t="shared" si="182"/>
        <v>0</v>
      </c>
      <c r="I63" s="29">
        <f>IF(I58&gt;0,0,I23+I29)</f>
        <v>0</v>
      </c>
      <c r="J63" s="31">
        <f t="shared" si="183"/>
        <v>0</v>
      </c>
      <c r="K63" s="29">
        <f>IF(K58&gt;0,0,K23+K29)</f>
        <v>0</v>
      </c>
      <c r="L63" s="31">
        <f t="shared" si="184"/>
        <v>0</v>
      </c>
      <c r="M63" s="29">
        <f>IF(M58&gt;0,0,M23+M29)</f>
        <v>0</v>
      </c>
      <c r="N63" s="31">
        <f t="shared" si="185"/>
        <v>0</v>
      </c>
      <c r="O63" s="29">
        <f>IF(O58&gt;0,0,O23+O29)</f>
        <v>0</v>
      </c>
      <c r="P63" s="31">
        <f t="shared" si="186"/>
        <v>0</v>
      </c>
      <c r="Q63" s="29">
        <f>IF(Q58&gt;0,0,Q23+Q29)</f>
        <v>0</v>
      </c>
      <c r="R63" s="31">
        <f t="shared" si="187"/>
        <v>0</v>
      </c>
      <c r="S63" s="29">
        <f>IF(S58&gt;0,0,S23+S29)</f>
        <v>0</v>
      </c>
      <c r="T63" s="31">
        <f t="shared" si="188"/>
        <v>0</v>
      </c>
      <c r="U63" s="29">
        <f>IF(U58&gt;0,0,U23+U29)</f>
        <v>0</v>
      </c>
      <c r="V63" s="31">
        <f t="shared" si="189"/>
        <v>0</v>
      </c>
      <c r="W63" s="29">
        <f>IF(W58&gt;0,0,W23+W29)</f>
        <v>0</v>
      </c>
      <c r="X63" s="31">
        <f t="shared" si="190"/>
        <v>0</v>
      </c>
      <c r="Y63" s="29">
        <f>IF(Y58&gt;0,0,Y23+Y29)</f>
        <v>0</v>
      </c>
      <c r="Z63" s="31">
        <f t="shared" si="191"/>
        <v>0</v>
      </c>
      <c r="AA63" s="29">
        <f>IF(AA58&gt;0,0,AA23+AA29)</f>
        <v>0</v>
      </c>
      <c r="AB63" s="31">
        <f t="shared" si="192"/>
        <v>0</v>
      </c>
      <c r="AC63" s="29">
        <f t="shared" si="193"/>
        <v>0</v>
      </c>
      <c r="AD63" s="31">
        <f t="shared" si="138"/>
        <v>0</v>
      </c>
      <c r="AE63" s="85"/>
    </row>
    <row r="64" spans="1:31">
      <c r="A64" s="37" t="s">
        <v>141</v>
      </c>
      <c r="B64" s="20" t="s">
        <v>107</v>
      </c>
      <c r="C64" s="77" t="s">
        <v>74</v>
      </c>
      <c r="D64" s="57"/>
      <c r="E64" s="29">
        <f>IF(E59&gt;0,0,E32)</f>
        <v>0</v>
      </c>
      <c r="F64" s="31">
        <f t="shared" si="182"/>
        <v>0</v>
      </c>
      <c r="G64" s="29">
        <f>IF(G59&gt;0,0,G32)</f>
        <v>0</v>
      </c>
      <c r="H64" s="31">
        <f t="shared" si="182"/>
        <v>0</v>
      </c>
      <c r="I64" s="29">
        <f>IF(I59&gt;0,0,I32)</f>
        <v>0</v>
      </c>
      <c r="J64" s="31">
        <f t="shared" si="183"/>
        <v>0</v>
      </c>
      <c r="K64" s="29">
        <f>IF(K59&gt;0,0,K32)</f>
        <v>0</v>
      </c>
      <c r="L64" s="31">
        <f t="shared" si="184"/>
        <v>0</v>
      </c>
      <c r="M64" s="29">
        <f>IF(M59&gt;0,0,M32)</f>
        <v>0</v>
      </c>
      <c r="N64" s="31">
        <f t="shared" si="185"/>
        <v>0</v>
      </c>
      <c r="O64" s="29">
        <f>IF(O59&gt;0,0,O32)</f>
        <v>0</v>
      </c>
      <c r="P64" s="31">
        <f t="shared" si="186"/>
        <v>0</v>
      </c>
      <c r="Q64" s="29">
        <f>IF(Q59&gt;0,0,Q32)</f>
        <v>0</v>
      </c>
      <c r="R64" s="31">
        <f t="shared" si="187"/>
        <v>0</v>
      </c>
      <c r="S64" s="29">
        <f>IF(S59&gt;0,0,S32)</f>
        <v>0</v>
      </c>
      <c r="T64" s="31">
        <f t="shared" si="188"/>
        <v>0</v>
      </c>
      <c r="U64" s="29">
        <f>IF(U59&gt;0,0,U32)</f>
        <v>0</v>
      </c>
      <c r="V64" s="31">
        <f t="shared" si="189"/>
        <v>0</v>
      </c>
      <c r="W64" s="29">
        <f>IF(W59&gt;0,0,W32)</f>
        <v>0</v>
      </c>
      <c r="X64" s="31">
        <f t="shared" si="190"/>
        <v>0</v>
      </c>
      <c r="Y64" s="29">
        <f>IF(Y59&gt;0,0,Y32)</f>
        <v>0</v>
      </c>
      <c r="Z64" s="31">
        <f t="shared" si="191"/>
        <v>0</v>
      </c>
      <c r="AA64" s="29">
        <f>IF(AA59&gt;0,0,AA32)</f>
        <v>0</v>
      </c>
      <c r="AB64" s="31">
        <f t="shared" si="192"/>
        <v>0</v>
      </c>
      <c r="AC64" s="29">
        <f t="shared" si="193"/>
        <v>0</v>
      </c>
      <c r="AD64" s="31">
        <f t="shared" si="138"/>
        <v>0</v>
      </c>
      <c r="AE64" s="85"/>
    </row>
    <row r="65" spans="1:31" ht="26">
      <c r="A65" s="37" t="s">
        <v>142</v>
      </c>
      <c r="B65" s="38" t="s">
        <v>105</v>
      </c>
      <c r="C65" s="77" t="s">
        <v>10</v>
      </c>
      <c r="D65" s="57"/>
      <c r="E65" s="29">
        <f>IF(E60&gt;0,0,E46)</f>
        <v>0</v>
      </c>
      <c r="F65" s="31">
        <f t="shared" si="182"/>
        <v>0</v>
      </c>
      <c r="G65" s="29">
        <f>IF(G60&gt;0,0,G46)</f>
        <v>0</v>
      </c>
      <c r="H65" s="31">
        <f t="shared" si="182"/>
        <v>0</v>
      </c>
      <c r="I65" s="29">
        <f>IF(I60&gt;0,0,I46)</f>
        <v>0</v>
      </c>
      <c r="J65" s="31">
        <f t="shared" si="182"/>
        <v>0</v>
      </c>
      <c r="K65" s="29">
        <f>IF(K60&gt;0,0,K46)</f>
        <v>0</v>
      </c>
      <c r="L65" s="31">
        <f t="shared" si="182"/>
        <v>0</v>
      </c>
      <c r="M65" s="29">
        <f>IF(M60&gt;0,0,M46)</f>
        <v>0</v>
      </c>
      <c r="N65" s="31">
        <f t="shared" si="182"/>
        <v>0</v>
      </c>
      <c r="O65" s="29">
        <f>IF(O60&gt;0,0,O46)</f>
        <v>0</v>
      </c>
      <c r="P65" s="31">
        <f t="shared" si="182"/>
        <v>0</v>
      </c>
      <c r="Q65" s="29">
        <f>IF(Q60&gt;0,0,Q46)</f>
        <v>0</v>
      </c>
      <c r="R65" s="31">
        <f t="shared" si="182"/>
        <v>0</v>
      </c>
      <c r="S65" s="29">
        <f>IF(S60&gt;0,0,S46)</f>
        <v>0</v>
      </c>
      <c r="T65" s="31">
        <f t="shared" si="182"/>
        <v>0</v>
      </c>
      <c r="U65" s="29">
        <f>IF(U60&gt;0,0,U46)</f>
        <v>0</v>
      </c>
      <c r="V65" s="31">
        <f t="shared" si="189"/>
        <v>0</v>
      </c>
      <c r="W65" s="29">
        <f>IF(W60&gt;0,0,W46)</f>
        <v>0</v>
      </c>
      <c r="X65" s="31">
        <f t="shared" si="189"/>
        <v>0</v>
      </c>
      <c r="Y65" s="29">
        <f>IF(Y60&gt;0,0,Y46)</f>
        <v>0</v>
      </c>
      <c r="Z65" s="31">
        <f t="shared" si="189"/>
        <v>0</v>
      </c>
      <c r="AA65" s="29">
        <f>IF(AA60&gt;0,0,AA46)</f>
        <v>0</v>
      </c>
      <c r="AB65" s="31">
        <f t="shared" si="189"/>
        <v>0</v>
      </c>
      <c r="AC65" s="29">
        <f t="shared" si="193"/>
        <v>0</v>
      </c>
      <c r="AD65" s="31">
        <f t="shared" si="138"/>
        <v>0</v>
      </c>
      <c r="AE65" s="85"/>
    </row>
    <row r="66" spans="1:31" s="16" customFormat="1" ht="73.5" customHeight="1">
      <c r="A66" s="40" t="s">
        <v>52</v>
      </c>
      <c r="B66" s="39" t="s">
        <v>102</v>
      </c>
      <c r="C66" s="11" t="s">
        <v>47</v>
      </c>
      <c r="D66" s="58"/>
      <c r="E66" s="30">
        <v>0</v>
      </c>
      <c r="F66" s="32">
        <f>$D66*E66</f>
        <v>0</v>
      </c>
      <c r="G66" s="30">
        <v>0</v>
      </c>
      <c r="H66" s="32">
        <f>$D66*G66</f>
        <v>0</v>
      </c>
      <c r="I66" s="30">
        <f>3*I7</f>
        <v>93</v>
      </c>
      <c r="J66" s="32">
        <f>$D66*I66</f>
        <v>0</v>
      </c>
      <c r="K66" s="30">
        <v>0</v>
      </c>
      <c r="L66" s="32">
        <f>$D66*K66</f>
        <v>0</v>
      </c>
      <c r="M66" s="30">
        <f>1*M7</f>
        <v>31</v>
      </c>
      <c r="N66" s="32">
        <f>$D66*M66</f>
        <v>0</v>
      </c>
      <c r="O66" s="30">
        <v>0</v>
      </c>
      <c r="P66" s="32">
        <f>$D66*O66</f>
        <v>0</v>
      </c>
      <c r="Q66" s="30">
        <v>0</v>
      </c>
      <c r="R66" s="32">
        <f>$D66*Q66</f>
        <v>0</v>
      </c>
      <c r="S66" s="30">
        <f>11*S7</f>
        <v>341</v>
      </c>
      <c r="T66" s="32">
        <f>$D66*S66</f>
        <v>0</v>
      </c>
      <c r="U66" s="30">
        <v>0</v>
      </c>
      <c r="V66" s="32">
        <f>$D66*U66</f>
        <v>0</v>
      </c>
      <c r="W66" s="55">
        <f>9*W7</f>
        <v>279</v>
      </c>
      <c r="X66" s="32">
        <f>$D66*W66</f>
        <v>0</v>
      </c>
      <c r="Y66" s="30">
        <v>0</v>
      </c>
      <c r="Z66" s="32">
        <f>$D66*Y66</f>
        <v>0</v>
      </c>
      <c r="AA66" s="30">
        <f>7*AA7</f>
        <v>217</v>
      </c>
      <c r="AB66" s="32">
        <f>$D66*AA66</f>
        <v>0</v>
      </c>
      <c r="AC66" s="30">
        <f>E66+G66+I66+K66+M66+O66+Q66+S66+U66+W66+Y66+AA66</f>
        <v>961</v>
      </c>
      <c r="AD66" s="32">
        <f>F66+H66+J66+L66+N66+P66+R66+T66+V66+X66+Z66+AB66</f>
        <v>0</v>
      </c>
      <c r="AE66" s="85"/>
    </row>
    <row r="67" spans="1:31">
      <c r="A67" s="41" t="s">
        <v>108</v>
      </c>
      <c r="B67" s="44" t="s">
        <v>78</v>
      </c>
      <c r="C67" s="27" t="s">
        <v>79</v>
      </c>
      <c r="D67" s="31" t="s">
        <v>75</v>
      </c>
      <c r="E67" s="31" t="s">
        <v>75</v>
      </c>
      <c r="F67" s="32">
        <f>F10+F13+F16+F19+F22+F25+F28+F34+F37+F47+F66+F31</f>
        <v>0</v>
      </c>
      <c r="G67" s="31" t="s">
        <v>75</v>
      </c>
      <c r="H67" s="32">
        <f>H10+H13+H16+H19+H22+H25+H28+H34+H37+H47+H66+H31</f>
        <v>0</v>
      </c>
      <c r="I67" s="31" t="s">
        <v>75</v>
      </c>
      <c r="J67" s="32">
        <f>J10+J13+J16+J19+J22+J25+J28+J34+J37+J47+J66+J31</f>
        <v>0</v>
      </c>
      <c r="K67" s="31" t="s">
        <v>75</v>
      </c>
      <c r="L67" s="32">
        <f>L10+L13+L16+L19+L22+L25+L28+L34+L37+L47+L66+L31</f>
        <v>0</v>
      </c>
      <c r="M67" s="31" t="s">
        <v>75</v>
      </c>
      <c r="N67" s="32">
        <f>N10+N13+N16+N19+N22+N25+N28+N34+N37+N47+N66+N31</f>
        <v>0</v>
      </c>
      <c r="O67" s="31" t="s">
        <v>75</v>
      </c>
      <c r="P67" s="32">
        <f>P10+P13+P16+P19+P22+P25+P28+P34+P37+P47+P66+P31</f>
        <v>0</v>
      </c>
      <c r="Q67" s="31" t="s">
        <v>75</v>
      </c>
      <c r="R67" s="32">
        <f>R10+R13+R16+R19+R22+R25+R28+R34+R37+R47+R66+R31</f>
        <v>0</v>
      </c>
      <c r="S67" s="31" t="s">
        <v>75</v>
      </c>
      <c r="T67" s="32">
        <f>T10+T13+T16+T19+T22+T25+T28+T34+T37+T47+T66+T31</f>
        <v>0</v>
      </c>
      <c r="U67" s="31" t="s">
        <v>75</v>
      </c>
      <c r="V67" s="32">
        <f>V10+V13+V16+V19+V22+V25+V28+V34+V37+V47+V66+V31</f>
        <v>0</v>
      </c>
      <c r="W67" s="31" t="s">
        <v>75</v>
      </c>
      <c r="X67" s="32">
        <f>X10+X13+X16+X19+X22+X25+X28+X34+X37+X47+X66+X31</f>
        <v>0</v>
      </c>
      <c r="Y67" s="31" t="s">
        <v>75</v>
      </c>
      <c r="Z67" s="32">
        <f>Z10+Z13+Z16+Z19+Z22+Z25+Z28+Z34+Z37+Z47+Z66+Z31</f>
        <v>0</v>
      </c>
      <c r="AA67" s="31" t="s">
        <v>75</v>
      </c>
      <c r="AB67" s="32">
        <f>AB10+AB13+AB16+AB19+AB22+AB25+AB28+AB34+AB37+AB47+AB66+AB31</f>
        <v>0</v>
      </c>
      <c r="AC67" s="32" t="s">
        <v>75</v>
      </c>
      <c r="AD67" s="32">
        <f>AD10+AD13+AD16+AD19+AD22+AD25+AD28+AD34+AD37+AD47+AD66+AD31</f>
        <v>0</v>
      </c>
    </row>
    <row r="68" spans="1:31">
      <c r="A68" s="41" t="s">
        <v>124</v>
      </c>
      <c r="B68" s="44" t="s">
        <v>269</v>
      </c>
      <c r="C68" s="27" t="s">
        <v>79</v>
      </c>
      <c r="D68" s="31" t="s">
        <v>75</v>
      </c>
      <c r="E68" s="31" t="s">
        <v>75</v>
      </c>
      <c r="F68" s="32">
        <f>F67*0.22</f>
        <v>0</v>
      </c>
      <c r="G68" s="31" t="s">
        <v>75</v>
      </c>
      <c r="H68" s="32">
        <f>H67*0.22</f>
        <v>0</v>
      </c>
      <c r="I68" s="31" t="s">
        <v>75</v>
      </c>
      <c r="J68" s="32">
        <f>J67*0.22</f>
        <v>0</v>
      </c>
      <c r="K68" s="31" t="s">
        <v>75</v>
      </c>
      <c r="L68" s="32">
        <f>L67*0.22</f>
        <v>0</v>
      </c>
      <c r="M68" s="31" t="s">
        <v>75</v>
      </c>
      <c r="N68" s="32">
        <f>N67*0.22</f>
        <v>0</v>
      </c>
      <c r="O68" s="31" t="s">
        <v>75</v>
      </c>
      <c r="P68" s="32">
        <f>P67*0.22</f>
        <v>0</v>
      </c>
      <c r="Q68" s="31" t="s">
        <v>75</v>
      </c>
      <c r="R68" s="32">
        <f>R67*0.22</f>
        <v>0</v>
      </c>
      <c r="S68" s="31" t="s">
        <v>75</v>
      </c>
      <c r="T68" s="32">
        <f>T67*0.22</f>
        <v>0</v>
      </c>
      <c r="U68" s="31" t="s">
        <v>75</v>
      </c>
      <c r="V68" s="32">
        <f>V67*0.22</f>
        <v>0</v>
      </c>
      <c r="W68" s="31" t="s">
        <v>75</v>
      </c>
      <c r="X68" s="32">
        <f>X67*0.22</f>
        <v>0</v>
      </c>
      <c r="Y68" s="31" t="s">
        <v>75</v>
      </c>
      <c r="Z68" s="32">
        <f>Z67*0.22</f>
        <v>0</v>
      </c>
      <c r="AA68" s="31" t="s">
        <v>75</v>
      </c>
      <c r="AB68" s="32">
        <f>AB67*0.22</f>
        <v>0</v>
      </c>
      <c r="AC68" s="32" t="s">
        <v>75</v>
      </c>
      <c r="AD68" s="32">
        <f>AD67*0.22</f>
        <v>0</v>
      </c>
    </row>
    <row r="69" spans="1:31">
      <c r="A69" s="41" t="s">
        <v>114</v>
      </c>
      <c r="B69" s="44" t="s">
        <v>80</v>
      </c>
      <c r="C69" s="27" t="s">
        <v>79</v>
      </c>
      <c r="D69" s="31" t="s">
        <v>75</v>
      </c>
      <c r="E69" s="31" t="s">
        <v>75</v>
      </c>
      <c r="F69" s="32">
        <f>F67+F68</f>
        <v>0</v>
      </c>
      <c r="G69" s="31" t="s">
        <v>75</v>
      </c>
      <c r="H69" s="32">
        <f>H67+H68</f>
        <v>0</v>
      </c>
      <c r="I69" s="31" t="s">
        <v>75</v>
      </c>
      <c r="J69" s="32">
        <f>J67+J68</f>
        <v>0</v>
      </c>
      <c r="K69" s="31" t="s">
        <v>75</v>
      </c>
      <c r="L69" s="32">
        <f>L67+L68</f>
        <v>0</v>
      </c>
      <c r="M69" s="31" t="s">
        <v>75</v>
      </c>
      <c r="N69" s="32">
        <f>N67+N68</f>
        <v>0</v>
      </c>
      <c r="O69" s="31" t="s">
        <v>75</v>
      </c>
      <c r="P69" s="32">
        <f>P67+P68</f>
        <v>0</v>
      </c>
      <c r="Q69" s="31" t="s">
        <v>75</v>
      </c>
      <c r="R69" s="32">
        <f>R67+R68</f>
        <v>0</v>
      </c>
      <c r="S69" s="31" t="s">
        <v>75</v>
      </c>
      <c r="T69" s="32">
        <f>T67+T68</f>
        <v>0</v>
      </c>
      <c r="U69" s="31" t="s">
        <v>75</v>
      </c>
      <c r="V69" s="32">
        <f>V67+V68</f>
        <v>0</v>
      </c>
      <c r="W69" s="31" t="s">
        <v>75</v>
      </c>
      <c r="X69" s="32">
        <f>X67+X68</f>
        <v>0</v>
      </c>
      <c r="Y69" s="31" t="s">
        <v>75</v>
      </c>
      <c r="Z69" s="32">
        <f>Z67+Z68</f>
        <v>0</v>
      </c>
      <c r="AA69" s="31" t="s">
        <v>75</v>
      </c>
      <c r="AB69" s="32">
        <f>AB67+AB68</f>
        <v>0</v>
      </c>
      <c r="AC69" s="32" t="s">
        <v>75</v>
      </c>
      <c r="AD69" s="32">
        <f>AD67+AD68</f>
        <v>0</v>
      </c>
    </row>
    <row r="70" spans="1:31" s="16" customFormat="1" ht="13.5">
      <c r="A70" s="99" t="s">
        <v>95</v>
      </c>
      <c r="B70" s="100"/>
      <c r="C70" s="100"/>
      <c r="D70" s="100"/>
      <c r="E70" s="100"/>
      <c r="F70" s="100"/>
      <c r="G70" s="100"/>
      <c r="H70" s="100"/>
      <c r="I70" s="100"/>
      <c r="J70" s="100"/>
      <c r="K70" s="100"/>
      <c r="L70" s="100"/>
      <c r="M70" s="100"/>
      <c r="N70" s="100"/>
      <c r="O70" s="100"/>
      <c r="P70" s="100"/>
      <c r="Q70" s="100"/>
      <c r="R70" s="100"/>
      <c r="S70" s="100"/>
      <c r="T70" s="100"/>
      <c r="U70" s="100"/>
      <c r="V70" s="100"/>
      <c r="W70" s="100"/>
      <c r="X70" s="100"/>
      <c r="Y70" s="100"/>
      <c r="Z70" s="100"/>
      <c r="AA70" s="100"/>
      <c r="AB70" s="100"/>
      <c r="AC70" s="100"/>
      <c r="AD70" s="100"/>
    </row>
    <row r="71" spans="1:31">
      <c r="B71" s="45"/>
      <c r="D71" s="46"/>
      <c r="E71" s="21"/>
      <c r="F71" s="21"/>
      <c r="G71" s="21"/>
      <c r="H71" s="21"/>
      <c r="K71" s="21"/>
      <c r="L71" s="21"/>
      <c r="M71" s="21"/>
      <c r="N71" s="21"/>
      <c r="O71" s="21"/>
      <c r="P71" s="21"/>
      <c r="AC71" s="47"/>
    </row>
    <row r="72" spans="1:31">
      <c r="B72" s="45"/>
      <c r="E72" s="21"/>
      <c r="F72" s="21"/>
      <c r="G72" s="21"/>
      <c r="H72" s="21"/>
      <c r="K72" s="21"/>
      <c r="L72" s="21"/>
      <c r="M72" s="21"/>
      <c r="N72" s="21"/>
      <c r="O72" s="21"/>
      <c r="P72" s="21"/>
    </row>
    <row r="73" spans="1:31" ht="16">
      <c r="B73" s="17" t="s">
        <v>54</v>
      </c>
      <c r="C73" s="48"/>
      <c r="D73" s="49"/>
      <c r="E73" s="108" t="s">
        <v>55</v>
      </c>
      <c r="F73" s="108"/>
      <c r="G73" s="21"/>
      <c r="H73" s="21"/>
      <c r="J73" s="36"/>
      <c r="K73" s="21"/>
      <c r="L73" s="21"/>
      <c r="M73" s="21"/>
      <c r="N73" s="21"/>
      <c r="O73" s="21"/>
      <c r="P73" s="21"/>
    </row>
    <row r="74" spans="1:31" ht="15.5">
      <c r="B74" s="6"/>
      <c r="C74" s="94" t="s">
        <v>56</v>
      </c>
      <c r="D74" s="94"/>
      <c r="E74" s="50"/>
      <c r="F74" s="21"/>
      <c r="G74" s="21"/>
      <c r="H74" s="21"/>
      <c r="J74" s="35"/>
      <c r="K74" s="21"/>
      <c r="L74" s="21"/>
      <c r="M74" s="21"/>
      <c r="N74" s="21"/>
      <c r="O74" s="21"/>
      <c r="P74" s="21"/>
    </row>
    <row r="75" spans="1:31">
      <c r="B75" s="51"/>
      <c r="D75" s="34"/>
      <c r="E75" s="21"/>
      <c r="F75" s="21"/>
      <c r="G75" s="21"/>
      <c r="H75" s="21"/>
      <c r="J75" s="35"/>
      <c r="K75" s="35"/>
      <c r="L75" s="35"/>
      <c r="M75" s="21"/>
      <c r="N75" s="21"/>
      <c r="O75" s="21"/>
      <c r="P75" s="21"/>
    </row>
    <row r="76" spans="1:31">
      <c r="B76" s="51"/>
      <c r="D76" s="34"/>
      <c r="E76" s="21"/>
      <c r="F76" s="21"/>
      <c r="G76" s="21"/>
      <c r="H76" s="21"/>
      <c r="J76" s="35"/>
      <c r="K76" s="35"/>
      <c r="L76" s="35"/>
      <c r="M76" s="21"/>
      <c r="N76" s="21"/>
      <c r="O76" s="21"/>
      <c r="P76" s="21"/>
    </row>
    <row r="77" spans="1:31">
      <c r="B77" s="51"/>
      <c r="D77" s="34"/>
      <c r="E77" s="21"/>
      <c r="F77" s="21"/>
      <c r="G77" s="21"/>
      <c r="H77" s="21"/>
      <c r="J77" s="35"/>
      <c r="K77" s="21"/>
      <c r="L77" s="21"/>
      <c r="M77" s="21"/>
      <c r="N77" s="21"/>
      <c r="O77" s="21"/>
      <c r="P77" s="21"/>
    </row>
  </sheetData>
  <autoFilter ref="A8:AD70" xr:uid="{00000000-0009-0000-0000-000002000000}"/>
  <mergeCells count="34">
    <mergeCell ref="U6:V6"/>
    <mergeCell ref="W6:X6"/>
    <mergeCell ref="Y6:Z6"/>
    <mergeCell ref="A5:N5"/>
    <mergeCell ref="A6:A8"/>
    <mergeCell ref="B6:B8"/>
    <mergeCell ref="C6:C8"/>
    <mergeCell ref="D6:D8"/>
    <mergeCell ref="E6:F6"/>
    <mergeCell ref="G6:H6"/>
    <mergeCell ref="I6:J6"/>
    <mergeCell ref="K6:L6"/>
    <mergeCell ref="M6:N6"/>
    <mergeCell ref="AA7:AB7"/>
    <mergeCell ref="AC7:AD7"/>
    <mergeCell ref="A70:AD70"/>
    <mergeCell ref="AA6:AB6"/>
    <mergeCell ref="AC6:AD6"/>
    <mergeCell ref="E7:F7"/>
    <mergeCell ref="G7:H7"/>
    <mergeCell ref="I7:J7"/>
    <mergeCell ref="K7:L7"/>
    <mergeCell ref="M7:N7"/>
    <mergeCell ref="O7:P7"/>
    <mergeCell ref="Q7:R7"/>
    <mergeCell ref="S7:T7"/>
    <mergeCell ref="O6:P6"/>
    <mergeCell ref="Q6:R6"/>
    <mergeCell ref="S6:T6"/>
    <mergeCell ref="E73:F73"/>
    <mergeCell ref="C74:D74"/>
    <mergeCell ref="U7:V7"/>
    <mergeCell ref="W7:X7"/>
    <mergeCell ref="Y7:Z7"/>
  </mergeCells>
  <printOptions horizontalCentered="1"/>
  <pageMargins left="0.70866141732283472" right="0.70866141732283472" top="0.74803149606299213" bottom="0.74803149606299213" header="0.31496062992125984" footer="0.31496062992125984"/>
  <pageSetup paperSize="8" scale="5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4"/>
  <sheetViews>
    <sheetView zoomScale="106" zoomScaleNormal="106" zoomScaleSheetLayoutView="100" workbookViewId="0">
      <selection activeCell="B124" sqref="B124"/>
    </sheetView>
  </sheetViews>
  <sheetFormatPr defaultColWidth="9.1796875" defaultRowHeight="13"/>
  <cols>
    <col min="1" max="1" width="8.1796875" style="1" customWidth="1"/>
    <col min="2" max="2" width="78" style="9" customWidth="1"/>
    <col min="3" max="3" width="10.7265625" style="4" customWidth="1"/>
    <col min="4" max="6" width="22.26953125" style="23" customWidth="1"/>
    <col min="7" max="7" width="25.54296875" style="80" customWidth="1"/>
    <col min="8" max="8" width="9.1796875" style="1" customWidth="1"/>
    <col min="9" max="16384" width="9.1796875" style="1"/>
  </cols>
  <sheetData>
    <row r="1" spans="1:7" ht="60.75" customHeight="1">
      <c r="A1" s="104" t="s">
        <v>57</v>
      </c>
      <c r="B1" s="104"/>
      <c r="C1" s="104"/>
      <c r="D1" s="104"/>
      <c r="E1" s="104"/>
      <c r="F1" s="104"/>
    </row>
    <row r="2" spans="1:7" ht="15.5">
      <c r="B2" s="6"/>
      <c r="C2" s="5"/>
      <c r="F2" s="24" t="s">
        <v>17</v>
      </c>
    </row>
    <row r="3" spans="1:7" ht="55.5" customHeight="1">
      <c r="A3" s="120" t="s">
        <v>271</v>
      </c>
      <c r="B3" s="120"/>
      <c r="C3" s="120"/>
      <c r="D3" s="120"/>
      <c r="E3" s="120"/>
      <c r="F3" s="120"/>
    </row>
    <row r="4" spans="1:7" ht="16.5" customHeight="1">
      <c r="A4" s="121" t="s">
        <v>0</v>
      </c>
      <c r="B4" s="122" t="s">
        <v>22</v>
      </c>
      <c r="C4" s="123" t="s">
        <v>1</v>
      </c>
      <c r="D4" s="109" t="s">
        <v>277</v>
      </c>
      <c r="E4" s="110"/>
      <c r="F4" s="111"/>
    </row>
    <row r="5" spans="1:7" ht="15">
      <c r="A5" s="121"/>
      <c r="B5" s="122"/>
      <c r="C5" s="123"/>
      <c r="D5" s="86" t="s">
        <v>18</v>
      </c>
      <c r="E5" s="86" t="s">
        <v>91</v>
      </c>
      <c r="F5" s="86" t="s">
        <v>265</v>
      </c>
    </row>
    <row r="6" spans="1:7" ht="15">
      <c r="A6" s="87" t="s">
        <v>73</v>
      </c>
      <c r="B6" s="130" t="s">
        <v>160</v>
      </c>
      <c r="C6" s="131"/>
      <c r="D6" s="131"/>
      <c r="E6" s="131"/>
      <c r="F6" s="132"/>
    </row>
    <row r="7" spans="1:7" s="21" customFormat="1" ht="15">
      <c r="A7" s="88" t="s">
        <v>2</v>
      </c>
      <c r="B7" s="124" t="s">
        <v>212</v>
      </c>
      <c r="C7" s="125"/>
      <c r="D7" s="125"/>
      <c r="E7" s="125"/>
      <c r="F7" s="126"/>
      <c r="G7" s="81"/>
    </row>
    <row r="8" spans="1:7" s="21" customFormat="1" ht="31">
      <c r="A8" s="89" t="s">
        <v>161</v>
      </c>
      <c r="B8" s="15" t="s">
        <v>19</v>
      </c>
      <c r="C8" s="10" t="s">
        <v>274</v>
      </c>
      <c r="D8" s="56"/>
      <c r="E8" s="56"/>
      <c r="F8" s="56"/>
      <c r="G8" s="81"/>
    </row>
    <row r="9" spans="1:7" s="21" customFormat="1" ht="15.5">
      <c r="A9" s="89" t="s">
        <v>162</v>
      </c>
      <c r="B9" s="15" t="s">
        <v>221</v>
      </c>
      <c r="C9" s="10" t="s">
        <v>274</v>
      </c>
      <c r="D9" s="56"/>
      <c r="E9" s="56"/>
      <c r="F9" s="56"/>
      <c r="G9" s="81"/>
    </row>
    <row r="10" spans="1:7" s="21" customFormat="1" ht="15.5">
      <c r="A10" s="89" t="s">
        <v>163</v>
      </c>
      <c r="B10" s="15" t="s">
        <v>21</v>
      </c>
      <c r="C10" s="10" t="s">
        <v>274</v>
      </c>
      <c r="D10" s="56"/>
      <c r="E10" s="56"/>
      <c r="F10" s="56"/>
      <c r="G10" s="81"/>
    </row>
    <row r="11" spans="1:7" s="21" customFormat="1" ht="15">
      <c r="A11" s="88" t="s">
        <v>3</v>
      </c>
      <c r="B11" s="124" t="s">
        <v>213</v>
      </c>
      <c r="C11" s="125" t="s">
        <v>74</v>
      </c>
      <c r="D11" s="125">
        <f t="shared" ref="D11:E11" si="0">D13+D14+D12</f>
        <v>0</v>
      </c>
      <c r="E11" s="125">
        <f t="shared" si="0"/>
        <v>0</v>
      </c>
      <c r="F11" s="126" t="e">
        <f>#REF!+D11+E11+#REF!+#REF!+#REF!+#REF!+#REF!+#REF!+#REF!+#REF!+#REF!</f>
        <v>#REF!</v>
      </c>
      <c r="G11" s="81"/>
    </row>
    <row r="12" spans="1:7" s="21" customFormat="1" ht="31">
      <c r="A12" s="89" t="s">
        <v>164</v>
      </c>
      <c r="B12" s="15" t="s">
        <v>19</v>
      </c>
      <c r="C12" s="10" t="s">
        <v>274</v>
      </c>
      <c r="D12" s="56"/>
      <c r="E12" s="56"/>
      <c r="F12" s="56"/>
      <c r="G12" s="81"/>
    </row>
    <row r="13" spans="1:7" s="21" customFormat="1" ht="15.5">
      <c r="A13" s="89" t="s">
        <v>165</v>
      </c>
      <c r="B13" s="15" t="s">
        <v>221</v>
      </c>
      <c r="C13" s="10" t="s">
        <v>274</v>
      </c>
      <c r="D13" s="56"/>
      <c r="E13" s="56"/>
      <c r="F13" s="56"/>
      <c r="G13" s="81"/>
    </row>
    <row r="14" spans="1:7" s="21" customFormat="1" ht="15.5">
      <c r="A14" s="89" t="s">
        <v>166</v>
      </c>
      <c r="B14" s="15" t="s">
        <v>21</v>
      </c>
      <c r="C14" s="10" t="s">
        <v>274</v>
      </c>
      <c r="D14" s="56"/>
      <c r="E14" s="56"/>
      <c r="F14" s="56"/>
      <c r="G14" s="81"/>
    </row>
    <row r="15" spans="1:7" s="21" customFormat="1" ht="15">
      <c r="A15" s="88" t="s">
        <v>4</v>
      </c>
      <c r="B15" s="127" t="s">
        <v>214</v>
      </c>
      <c r="C15" s="128"/>
      <c r="D15" s="128"/>
      <c r="E15" s="128"/>
      <c r="F15" s="129"/>
      <c r="G15" s="81"/>
    </row>
    <row r="16" spans="1:7" s="21" customFormat="1" ht="31">
      <c r="A16" s="89" t="s">
        <v>167</v>
      </c>
      <c r="B16" s="15" t="s">
        <v>19</v>
      </c>
      <c r="C16" s="10" t="s">
        <v>274</v>
      </c>
      <c r="D16" s="56"/>
      <c r="E16" s="56"/>
      <c r="F16" s="56"/>
      <c r="G16" s="81"/>
    </row>
    <row r="17" spans="1:7" s="21" customFormat="1" ht="15.5">
      <c r="A17" s="89" t="s">
        <v>168</v>
      </c>
      <c r="B17" s="15" t="s">
        <v>221</v>
      </c>
      <c r="C17" s="10" t="s">
        <v>274</v>
      </c>
      <c r="D17" s="56"/>
      <c r="E17" s="56"/>
      <c r="F17" s="56"/>
      <c r="G17" s="81"/>
    </row>
    <row r="18" spans="1:7" s="21" customFormat="1" ht="15.5">
      <c r="A18" s="89" t="s">
        <v>169</v>
      </c>
      <c r="B18" s="15" t="s">
        <v>21</v>
      </c>
      <c r="C18" s="10" t="s">
        <v>274</v>
      </c>
      <c r="D18" s="56"/>
      <c r="E18" s="56"/>
      <c r="F18" s="56"/>
      <c r="G18" s="81"/>
    </row>
    <row r="19" spans="1:7" s="21" customFormat="1" ht="15">
      <c r="A19" s="88" t="s">
        <v>170</v>
      </c>
      <c r="B19" s="112" t="s">
        <v>215</v>
      </c>
      <c r="C19" s="113"/>
      <c r="D19" s="113"/>
      <c r="E19" s="113"/>
      <c r="F19" s="114"/>
      <c r="G19" s="81"/>
    </row>
    <row r="20" spans="1:7" s="21" customFormat="1" ht="31">
      <c r="A20" s="89" t="s">
        <v>171</v>
      </c>
      <c r="B20" s="15" t="s">
        <v>19</v>
      </c>
      <c r="C20" s="10" t="s">
        <v>274</v>
      </c>
      <c r="D20" s="56"/>
      <c r="E20" s="56"/>
      <c r="F20" s="56"/>
      <c r="G20" s="81"/>
    </row>
    <row r="21" spans="1:7" s="21" customFormat="1" ht="15.5">
      <c r="A21" s="89" t="s">
        <v>172</v>
      </c>
      <c r="B21" s="15" t="s">
        <v>221</v>
      </c>
      <c r="C21" s="10" t="s">
        <v>274</v>
      </c>
      <c r="D21" s="56"/>
      <c r="E21" s="56"/>
      <c r="F21" s="56"/>
      <c r="G21" s="81"/>
    </row>
    <row r="22" spans="1:7" s="21" customFormat="1" ht="15.5">
      <c r="A22" s="89" t="s">
        <v>173</v>
      </c>
      <c r="B22" s="15" t="s">
        <v>21</v>
      </c>
      <c r="C22" s="10" t="s">
        <v>274</v>
      </c>
      <c r="D22" s="56"/>
      <c r="E22" s="56"/>
      <c r="F22" s="56"/>
      <c r="G22" s="81"/>
    </row>
    <row r="23" spans="1:7" s="21" customFormat="1" ht="15">
      <c r="A23" s="88" t="s">
        <v>174</v>
      </c>
      <c r="B23" s="112" t="s">
        <v>216</v>
      </c>
      <c r="C23" s="113"/>
      <c r="D23" s="113"/>
      <c r="E23" s="113"/>
      <c r="F23" s="114"/>
      <c r="G23" s="81"/>
    </row>
    <row r="24" spans="1:7" s="21" customFormat="1" ht="31">
      <c r="A24" s="89" t="s">
        <v>175</v>
      </c>
      <c r="B24" s="15" t="s">
        <v>19</v>
      </c>
      <c r="C24" s="10" t="s">
        <v>274</v>
      </c>
      <c r="D24" s="56"/>
      <c r="E24" s="56"/>
      <c r="F24" s="56"/>
      <c r="G24" s="81"/>
    </row>
    <row r="25" spans="1:7" s="21" customFormat="1" ht="15.5">
      <c r="A25" s="89" t="s">
        <v>176</v>
      </c>
      <c r="B25" s="15" t="s">
        <v>221</v>
      </c>
      <c r="C25" s="10" t="s">
        <v>274</v>
      </c>
      <c r="D25" s="56"/>
      <c r="E25" s="56"/>
      <c r="F25" s="56"/>
      <c r="G25" s="81"/>
    </row>
    <row r="26" spans="1:7" s="21" customFormat="1" ht="15.5">
      <c r="A26" s="89" t="s">
        <v>177</v>
      </c>
      <c r="B26" s="15" t="s">
        <v>21</v>
      </c>
      <c r="C26" s="10" t="s">
        <v>274</v>
      </c>
      <c r="D26" s="56"/>
      <c r="E26" s="56"/>
      <c r="F26" s="56"/>
      <c r="G26" s="81"/>
    </row>
    <row r="27" spans="1:7" s="21" customFormat="1" ht="30.75" customHeight="1">
      <c r="A27" s="88" t="s">
        <v>178</v>
      </c>
      <c r="B27" s="112" t="s">
        <v>179</v>
      </c>
      <c r="C27" s="113"/>
      <c r="D27" s="113"/>
      <c r="E27" s="113"/>
      <c r="F27" s="114"/>
      <c r="G27" s="81"/>
    </row>
    <row r="28" spans="1:7" s="21" customFormat="1" ht="31">
      <c r="A28" s="89" t="s">
        <v>180</v>
      </c>
      <c r="B28" s="15" t="s">
        <v>19</v>
      </c>
      <c r="C28" s="10" t="s">
        <v>274</v>
      </c>
      <c r="D28" s="56"/>
      <c r="E28" s="56"/>
      <c r="F28" s="56"/>
      <c r="G28" s="81"/>
    </row>
    <row r="29" spans="1:7" s="21" customFormat="1" ht="15.5">
      <c r="A29" s="89" t="s">
        <v>181</v>
      </c>
      <c r="B29" s="15" t="s">
        <v>20</v>
      </c>
      <c r="C29" s="10" t="s">
        <v>274</v>
      </c>
      <c r="D29" s="56"/>
      <c r="E29" s="56"/>
      <c r="F29" s="56"/>
      <c r="G29" s="81"/>
    </row>
    <row r="30" spans="1:7" s="21" customFormat="1" ht="15.5">
      <c r="A30" s="89" t="s">
        <v>182</v>
      </c>
      <c r="B30" s="15" t="s">
        <v>21</v>
      </c>
      <c r="C30" s="10" t="s">
        <v>274</v>
      </c>
      <c r="D30" s="56"/>
      <c r="E30" s="56"/>
      <c r="F30" s="56"/>
      <c r="G30" s="81"/>
    </row>
    <row r="31" spans="1:7" s="21" customFormat="1" ht="35.25" customHeight="1">
      <c r="A31" s="89" t="s">
        <v>184</v>
      </c>
      <c r="B31" s="112" t="s">
        <v>183</v>
      </c>
      <c r="C31" s="113"/>
      <c r="D31" s="113"/>
      <c r="E31" s="113"/>
      <c r="F31" s="114"/>
      <c r="G31" s="81"/>
    </row>
    <row r="32" spans="1:7" s="21" customFormat="1" ht="31">
      <c r="A32" s="89" t="s">
        <v>185</v>
      </c>
      <c r="B32" s="15" t="s">
        <v>19</v>
      </c>
      <c r="C32" s="10" t="s">
        <v>274</v>
      </c>
      <c r="D32" s="56"/>
      <c r="E32" s="56"/>
      <c r="F32" s="56"/>
      <c r="G32" s="81"/>
    </row>
    <row r="33" spans="1:7" s="21" customFormat="1" ht="15.5">
      <c r="A33" s="89" t="s">
        <v>186</v>
      </c>
      <c r="B33" s="15" t="s">
        <v>221</v>
      </c>
      <c r="C33" s="10" t="s">
        <v>274</v>
      </c>
      <c r="D33" s="56"/>
      <c r="E33" s="56"/>
      <c r="F33" s="56"/>
      <c r="G33" s="81"/>
    </row>
    <row r="34" spans="1:7" s="21" customFormat="1" ht="15.5">
      <c r="A34" s="89" t="s">
        <v>187</v>
      </c>
      <c r="B34" s="15" t="s">
        <v>21</v>
      </c>
      <c r="C34" s="10" t="s">
        <v>274</v>
      </c>
      <c r="D34" s="56"/>
      <c r="E34" s="56"/>
      <c r="F34" s="56"/>
      <c r="G34" s="81"/>
    </row>
    <row r="35" spans="1:7" s="21" customFormat="1" ht="15">
      <c r="A35" s="88" t="s">
        <v>188</v>
      </c>
      <c r="B35" s="112" t="s">
        <v>189</v>
      </c>
      <c r="C35" s="113"/>
      <c r="D35" s="113"/>
      <c r="E35" s="113"/>
      <c r="F35" s="114"/>
      <c r="G35" s="81"/>
    </row>
    <row r="36" spans="1:7" s="21" customFormat="1" ht="31">
      <c r="A36" s="89" t="s">
        <v>190</v>
      </c>
      <c r="B36" s="15" t="s">
        <v>19</v>
      </c>
      <c r="C36" s="10" t="s">
        <v>274</v>
      </c>
      <c r="D36" s="56"/>
      <c r="E36" s="56"/>
      <c r="F36" s="56"/>
      <c r="G36" s="81"/>
    </row>
    <row r="37" spans="1:7" s="21" customFormat="1" ht="15.5">
      <c r="A37" s="89" t="s">
        <v>191</v>
      </c>
      <c r="B37" s="15" t="s">
        <v>221</v>
      </c>
      <c r="C37" s="10" t="s">
        <v>274</v>
      </c>
      <c r="D37" s="56"/>
      <c r="E37" s="56"/>
      <c r="F37" s="56"/>
      <c r="G37" s="81"/>
    </row>
    <row r="38" spans="1:7" s="21" customFormat="1" ht="15.5">
      <c r="A38" s="89" t="s">
        <v>192</v>
      </c>
      <c r="B38" s="15" t="s">
        <v>21</v>
      </c>
      <c r="C38" s="10" t="s">
        <v>274</v>
      </c>
      <c r="D38" s="56"/>
      <c r="E38" s="56"/>
      <c r="F38" s="56"/>
      <c r="G38" s="81"/>
    </row>
    <row r="39" spans="1:7" s="21" customFormat="1" ht="15">
      <c r="A39" s="88" t="s">
        <v>194</v>
      </c>
      <c r="B39" s="112" t="s">
        <v>193</v>
      </c>
      <c r="C39" s="113"/>
      <c r="D39" s="113"/>
      <c r="E39" s="113"/>
      <c r="F39" s="114"/>
      <c r="G39" s="81"/>
    </row>
    <row r="40" spans="1:7" s="21" customFormat="1" ht="31">
      <c r="A40" s="89" t="s">
        <v>195</v>
      </c>
      <c r="B40" s="15" t="s">
        <v>19</v>
      </c>
      <c r="C40" s="10" t="s">
        <v>274</v>
      </c>
      <c r="D40" s="56"/>
      <c r="E40" s="56"/>
      <c r="F40" s="56"/>
      <c r="G40" s="81"/>
    </row>
    <row r="41" spans="1:7" s="21" customFormat="1" ht="15.5">
      <c r="A41" s="89" t="s">
        <v>196</v>
      </c>
      <c r="B41" s="15" t="s">
        <v>221</v>
      </c>
      <c r="C41" s="10" t="s">
        <v>274</v>
      </c>
      <c r="D41" s="56"/>
      <c r="E41" s="56"/>
      <c r="F41" s="56"/>
      <c r="G41" s="81"/>
    </row>
    <row r="42" spans="1:7" s="21" customFormat="1" ht="15.5">
      <c r="A42" s="89" t="s">
        <v>197</v>
      </c>
      <c r="B42" s="15" t="s">
        <v>21</v>
      </c>
      <c r="C42" s="10" t="s">
        <v>274</v>
      </c>
      <c r="D42" s="56"/>
      <c r="E42" s="56"/>
      <c r="F42" s="56"/>
      <c r="G42" s="81"/>
    </row>
    <row r="43" spans="1:7" s="21" customFormat="1" ht="15.5">
      <c r="A43" s="89" t="s">
        <v>198</v>
      </c>
      <c r="B43" s="112" t="s">
        <v>199</v>
      </c>
      <c r="C43" s="113"/>
      <c r="D43" s="113"/>
      <c r="E43" s="113"/>
      <c r="F43" s="114"/>
      <c r="G43" s="81"/>
    </row>
    <row r="44" spans="1:7" s="21" customFormat="1" ht="31">
      <c r="A44" s="89" t="s">
        <v>200</v>
      </c>
      <c r="B44" s="15" t="s">
        <v>19</v>
      </c>
      <c r="C44" s="10" t="s">
        <v>274</v>
      </c>
      <c r="D44" s="56"/>
      <c r="E44" s="56"/>
      <c r="F44" s="56"/>
      <c r="G44" s="81"/>
    </row>
    <row r="45" spans="1:7" s="21" customFormat="1" ht="15.5">
      <c r="A45" s="89" t="s">
        <v>201</v>
      </c>
      <c r="B45" s="15" t="s">
        <v>221</v>
      </c>
      <c r="C45" s="10" t="s">
        <v>274</v>
      </c>
      <c r="D45" s="56"/>
      <c r="E45" s="56"/>
      <c r="F45" s="56"/>
      <c r="G45" s="81"/>
    </row>
    <row r="46" spans="1:7" s="21" customFormat="1" ht="15.5">
      <c r="A46" s="89" t="s">
        <v>202</v>
      </c>
      <c r="B46" s="15" t="s">
        <v>21</v>
      </c>
      <c r="C46" s="10" t="s">
        <v>274</v>
      </c>
      <c r="D46" s="56"/>
      <c r="E46" s="56"/>
      <c r="F46" s="56"/>
      <c r="G46" s="81"/>
    </row>
    <row r="47" spans="1:7" s="21" customFormat="1" ht="36.75" customHeight="1">
      <c r="A47" s="89" t="s">
        <v>203</v>
      </c>
      <c r="B47" s="112" t="s">
        <v>278</v>
      </c>
      <c r="C47" s="113"/>
      <c r="D47" s="113"/>
      <c r="E47" s="113"/>
      <c r="F47" s="114"/>
      <c r="G47" s="65"/>
    </row>
    <row r="48" spans="1:7" s="21" customFormat="1" ht="31">
      <c r="A48" s="89" t="s">
        <v>204</v>
      </c>
      <c r="B48" s="15" t="s">
        <v>207</v>
      </c>
      <c r="C48" s="10" t="s">
        <v>274</v>
      </c>
      <c r="D48" s="56"/>
      <c r="E48" s="56"/>
      <c r="F48" s="56"/>
      <c r="G48" s="81"/>
    </row>
    <row r="49" spans="1:7" s="21" customFormat="1" ht="31">
      <c r="A49" s="89" t="s">
        <v>205</v>
      </c>
      <c r="B49" s="15" t="s">
        <v>222</v>
      </c>
      <c r="C49" s="10" t="s">
        <v>274</v>
      </c>
      <c r="D49" s="56"/>
      <c r="E49" s="56"/>
      <c r="F49" s="56"/>
      <c r="G49" s="81"/>
    </row>
    <row r="50" spans="1:7" s="21" customFormat="1" ht="15.5">
      <c r="A50" s="89" t="s">
        <v>206</v>
      </c>
      <c r="B50" s="15" t="s">
        <v>21</v>
      </c>
      <c r="C50" s="10" t="s">
        <v>274</v>
      </c>
      <c r="D50" s="56"/>
      <c r="E50" s="56"/>
      <c r="F50" s="56"/>
      <c r="G50" s="81"/>
    </row>
    <row r="51" spans="1:7" s="21" customFormat="1" ht="27.75" customHeight="1">
      <c r="A51" s="88" t="s">
        <v>208</v>
      </c>
      <c r="B51" s="112" t="s">
        <v>279</v>
      </c>
      <c r="C51" s="113"/>
      <c r="D51" s="113"/>
      <c r="E51" s="113"/>
      <c r="F51" s="114"/>
      <c r="G51" s="65"/>
    </row>
    <row r="52" spans="1:7" s="21" customFormat="1" ht="31">
      <c r="A52" s="89" t="s">
        <v>209</v>
      </c>
      <c r="B52" s="15" t="s">
        <v>207</v>
      </c>
      <c r="C52" s="10" t="s">
        <v>274</v>
      </c>
      <c r="D52" s="56"/>
      <c r="E52" s="56"/>
      <c r="F52" s="56"/>
      <c r="G52" s="81"/>
    </row>
    <row r="53" spans="1:7" s="21" customFormat="1" ht="31">
      <c r="A53" s="89" t="s">
        <v>210</v>
      </c>
      <c r="B53" s="15" t="s">
        <v>222</v>
      </c>
      <c r="C53" s="10" t="s">
        <v>274</v>
      </c>
      <c r="D53" s="56"/>
      <c r="E53" s="56"/>
      <c r="F53" s="56"/>
      <c r="G53" s="81"/>
    </row>
    <row r="54" spans="1:7" s="21" customFormat="1" ht="15.5">
      <c r="A54" s="89" t="s">
        <v>211</v>
      </c>
      <c r="B54" s="15" t="s">
        <v>21</v>
      </c>
      <c r="C54" s="10" t="s">
        <v>274</v>
      </c>
      <c r="D54" s="56"/>
      <c r="E54" s="56"/>
      <c r="F54" s="56"/>
      <c r="G54" s="81"/>
    </row>
    <row r="55" spans="1:7" s="21" customFormat="1" ht="15">
      <c r="A55" s="88" t="s">
        <v>217</v>
      </c>
      <c r="B55" s="112" t="s">
        <v>280</v>
      </c>
      <c r="C55" s="113"/>
      <c r="D55" s="113"/>
      <c r="E55" s="113"/>
      <c r="F55" s="114"/>
      <c r="G55" s="65"/>
    </row>
    <row r="56" spans="1:7" s="21" customFormat="1" ht="31">
      <c r="A56" s="89" t="s">
        <v>218</v>
      </c>
      <c r="B56" s="15" t="s">
        <v>207</v>
      </c>
      <c r="C56" s="10" t="s">
        <v>274</v>
      </c>
      <c r="D56" s="56"/>
      <c r="E56" s="56"/>
      <c r="F56" s="56"/>
      <c r="G56" s="81"/>
    </row>
    <row r="57" spans="1:7" s="21" customFormat="1" ht="31">
      <c r="A57" s="89" t="s">
        <v>219</v>
      </c>
      <c r="B57" s="15" t="s">
        <v>222</v>
      </c>
      <c r="C57" s="10" t="s">
        <v>274</v>
      </c>
      <c r="D57" s="56"/>
      <c r="E57" s="56"/>
      <c r="F57" s="56"/>
      <c r="G57" s="81"/>
    </row>
    <row r="58" spans="1:7" s="21" customFormat="1" ht="15.5">
      <c r="A58" s="89" t="s">
        <v>220</v>
      </c>
      <c r="B58" s="15" t="s">
        <v>21</v>
      </c>
      <c r="C58" s="10" t="s">
        <v>274</v>
      </c>
      <c r="D58" s="56"/>
      <c r="E58" s="56"/>
      <c r="F58" s="56"/>
      <c r="G58" s="81"/>
    </row>
    <row r="59" spans="1:7" s="21" customFormat="1" ht="29.25" customHeight="1">
      <c r="A59" s="89" t="s">
        <v>223</v>
      </c>
      <c r="B59" s="112" t="s">
        <v>281</v>
      </c>
      <c r="C59" s="113"/>
      <c r="D59" s="113"/>
      <c r="E59" s="113"/>
      <c r="F59" s="114"/>
      <c r="G59" s="65"/>
    </row>
    <row r="60" spans="1:7" s="21" customFormat="1" ht="31">
      <c r="A60" s="89" t="s">
        <v>224</v>
      </c>
      <c r="B60" s="15" t="s">
        <v>207</v>
      </c>
      <c r="C60" s="10" t="s">
        <v>274</v>
      </c>
      <c r="D60" s="56"/>
      <c r="E60" s="56"/>
      <c r="F60" s="56"/>
      <c r="G60" s="81"/>
    </row>
    <row r="61" spans="1:7" s="21" customFormat="1" ht="31">
      <c r="A61" s="89" t="s">
        <v>225</v>
      </c>
      <c r="B61" s="15" t="s">
        <v>222</v>
      </c>
      <c r="C61" s="10" t="s">
        <v>274</v>
      </c>
      <c r="D61" s="56"/>
      <c r="E61" s="56"/>
      <c r="F61" s="56"/>
      <c r="G61" s="81"/>
    </row>
    <row r="62" spans="1:7" s="21" customFormat="1" ht="15.5">
      <c r="A62" s="89" t="s">
        <v>226</v>
      </c>
      <c r="B62" s="15" t="s">
        <v>21</v>
      </c>
      <c r="C62" s="10" t="s">
        <v>274</v>
      </c>
      <c r="D62" s="56"/>
      <c r="E62" s="56"/>
      <c r="F62" s="56"/>
      <c r="G62" s="81"/>
    </row>
    <row r="63" spans="1:7" s="21" customFormat="1" ht="34.5" customHeight="1">
      <c r="A63" s="89" t="s">
        <v>227</v>
      </c>
      <c r="B63" s="112" t="s">
        <v>282</v>
      </c>
      <c r="C63" s="113"/>
      <c r="D63" s="113"/>
      <c r="E63" s="113"/>
      <c r="F63" s="114"/>
      <c r="G63" s="65"/>
    </row>
    <row r="64" spans="1:7" s="21" customFormat="1" ht="31">
      <c r="A64" s="89" t="s">
        <v>228</v>
      </c>
      <c r="B64" s="15" t="s">
        <v>207</v>
      </c>
      <c r="C64" s="10" t="s">
        <v>274</v>
      </c>
      <c r="D64" s="56"/>
      <c r="E64" s="56"/>
      <c r="F64" s="56"/>
      <c r="G64" s="81"/>
    </row>
    <row r="65" spans="1:7" s="21" customFormat="1" ht="31">
      <c r="A65" s="89" t="s">
        <v>229</v>
      </c>
      <c r="B65" s="15" t="s">
        <v>222</v>
      </c>
      <c r="C65" s="10" t="s">
        <v>274</v>
      </c>
      <c r="D65" s="56"/>
      <c r="E65" s="56"/>
      <c r="F65" s="56"/>
      <c r="G65" s="81"/>
    </row>
    <row r="66" spans="1:7" s="21" customFormat="1" ht="15.5">
      <c r="A66" s="89" t="s">
        <v>230</v>
      </c>
      <c r="B66" s="15" t="s">
        <v>21</v>
      </c>
      <c r="C66" s="10" t="s">
        <v>274</v>
      </c>
      <c r="D66" s="56"/>
      <c r="E66" s="56"/>
      <c r="F66" s="56"/>
      <c r="G66" s="81"/>
    </row>
    <row r="67" spans="1:7" s="21" customFormat="1" ht="34.5" customHeight="1">
      <c r="A67" s="88" t="s">
        <v>231</v>
      </c>
      <c r="B67" s="112" t="s">
        <v>283</v>
      </c>
      <c r="C67" s="113"/>
      <c r="D67" s="113"/>
      <c r="E67" s="113"/>
      <c r="F67" s="114"/>
      <c r="G67" s="65"/>
    </row>
    <row r="68" spans="1:7" s="21" customFormat="1" ht="31">
      <c r="A68" s="89" t="s">
        <v>232</v>
      </c>
      <c r="B68" s="15" t="s">
        <v>207</v>
      </c>
      <c r="C68" s="10" t="s">
        <v>274</v>
      </c>
      <c r="D68" s="56"/>
      <c r="E68" s="56"/>
      <c r="F68" s="56"/>
      <c r="G68" s="81"/>
    </row>
    <row r="69" spans="1:7" s="21" customFormat="1" ht="31">
      <c r="A69" s="89" t="s">
        <v>233</v>
      </c>
      <c r="B69" s="15" t="s">
        <v>222</v>
      </c>
      <c r="C69" s="10" t="s">
        <v>274</v>
      </c>
      <c r="D69" s="56"/>
      <c r="E69" s="56"/>
      <c r="F69" s="56"/>
      <c r="G69" s="81"/>
    </row>
    <row r="70" spans="1:7" s="21" customFormat="1" ht="15.5">
      <c r="A70" s="89" t="s">
        <v>234</v>
      </c>
      <c r="B70" s="15" t="s">
        <v>21</v>
      </c>
      <c r="C70" s="10" t="s">
        <v>274</v>
      </c>
      <c r="D70" s="56"/>
      <c r="E70" s="56"/>
      <c r="F70" s="56"/>
      <c r="G70" s="81"/>
    </row>
    <row r="71" spans="1:7" s="21" customFormat="1" ht="31.5" customHeight="1">
      <c r="A71" s="87" t="s">
        <v>12</v>
      </c>
      <c r="B71" s="116" t="s">
        <v>145</v>
      </c>
      <c r="C71" s="116"/>
      <c r="D71" s="116"/>
      <c r="E71" s="116"/>
      <c r="F71" s="116"/>
      <c r="G71" s="81"/>
    </row>
    <row r="72" spans="1:7" s="21" customFormat="1" ht="15.5">
      <c r="A72" s="87" t="s">
        <v>5</v>
      </c>
      <c r="B72" s="83" t="s">
        <v>86</v>
      </c>
      <c r="C72" s="10" t="s">
        <v>75</v>
      </c>
      <c r="D72" s="22" t="s">
        <v>75</v>
      </c>
      <c r="E72" s="22" t="s">
        <v>75</v>
      </c>
      <c r="F72" s="22" t="s">
        <v>75</v>
      </c>
      <c r="G72" s="81"/>
    </row>
    <row r="73" spans="1:7" s="21" customFormat="1" ht="15.5">
      <c r="A73" s="90" t="s">
        <v>235</v>
      </c>
      <c r="B73" s="7" t="s">
        <v>146</v>
      </c>
      <c r="C73" s="10" t="s">
        <v>274</v>
      </c>
      <c r="D73" s="56"/>
      <c r="E73" s="56"/>
      <c r="F73" s="56"/>
      <c r="G73" s="81"/>
    </row>
    <row r="74" spans="1:7" s="21" customFormat="1" ht="15.5">
      <c r="A74" s="90" t="s">
        <v>236</v>
      </c>
      <c r="B74" s="7" t="s">
        <v>116</v>
      </c>
      <c r="C74" s="10" t="s">
        <v>274</v>
      </c>
      <c r="D74" s="56"/>
      <c r="E74" s="56"/>
      <c r="F74" s="56"/>
      <c r="G74" s="81"/>
    </row>
    <row r="75" spans="1:7" s="21" customFormat="1" ht="15.5">
      <c r="A75" s="90" t="s">
        <v>237</v>
      </c>
      <c r="B75" s="7" t="s">
        <v>147</v>
      </c>
      <c r="C75" s="10" t="s">
        <v>274</v>
      </c>
      <c r="D75" s="56"/>
      <c r="E75" s="56"/>
      <c r="F75" s="56"/>
      <c r="G75" s="81"/>
    </row>
    <row r="76" spans="1:7" s="21" customFormat="1" ht="15.5">
      <c r="A76" s="87" t="s">
        <v>9</v>
      </c>
      <c r="B76" s="83" t="s">
        <v>96</v>
      </c>
      <c r="C76" s="10" t="s">
        <v>75</v>
      </c>
      <c r="D76" s="22" t="s">
        <v>75</v>
      </c>
      <c r="E76" s="22" t="s">
        <v>75</v>
      </c>
      <c r="F76" s="22" t="s">
        <v>75</v>
      </c>
      <c r="G76" s="81"/>
    </row>
    <row r="77" spans="1:7" s="21" customFormat="1" ht="15.5">
      <c r="A77" s="91" t="s">
        <v>238</v>
      </c>
      <c r="B77" s="7" t="s">
        <v>146</v>
      </c>
      <c r="C77" s="10" t="s">
        <v>274</v>
      </c>
      <c r="D77" s="56"/>
      <c r="E77" s="56"/>
      <c r="F77" s="56"/>
      <c r="G77" s="81"/>
    </row>
    <row r="78" spans="1:7" s="21" customFormat="1" ht="15.5">
      <c r="A78" s="91" t="s">
        <v>239</v>
      </c>
      <c r="B78" s="7" t="s">
        <v>116</v>
      </c>
      <c r="C78" s="10" t="s">
        <v>274</v>
      </c>
      <c r="D78" s="56"/>
      <c r="E78" s="56"/>
      <c r="F78" s="56"/>
      <c r="G78" s="81"/>
    </row>
    <row r="79" spans="1:7" s="21" customFormat="1" ht="15.5">
      <c r="A79" s="91" t="s">
        <v>240</v>
      </c>
      <c r="B79" s="7" t="s">
        <v>147</v>
      </c>
      <c r="C79" s="10" t="s">
        <v>274</v>
      </c>
      <c r="D79" s="56"/>
      <c r="E79" s="56"/>
      <c r="F79" s="56"/>
      <c r="G79" s="81"/>
    </row>
    <row r="80" spans="1:7" s="21" customFormat="1" ht="15.5">
      <c r="A80" s="91" t="s">
        <v>241</v>
      </c>
      <c r="B80" s="7" t="s">
        <v>11</v>
      </c>
      <c r="C80" s="10" t="s">
        <v>275</v>
      </c>
      <c r="D80" s="56"/>
      <c r="E80" s="56"/>
      <c r="F80" s="56"/>
      <c r="G80" s="81"/>
    </row>
    <row r="81" spans="1:7" s="21" customFormat="1" ht="15">
      <c r="A81" s="88" t="s">
        <v>76</v>
      </c>
      <c r="B81" s="117" t="s">
        <v>103</v>
      </c>
      <c r="C81" s="118"/>
      <c r="D81" s="118"/>
      <c r="E81" s="118"/>
      <c r="F81" s="119"/>
      <c r="G81" s="81"/>
    </row>
    <row r="82" spans="1:7" s="21" customFormat="1" ht="15">
      <c r="A82" s="88" t="s">
        <v>6</v>
      </c>
      <c r="B82" s="117" t="s">
        <v>98</v>
      </c>
      <c r="C82" s="118"/>
      <c r="D82" s="118"/>
      <c r="E82" s="118"/>
      <c r="F82" s="119"/>
      <c r="G82" s="81"/>
    </row>
    <row r="83" spans="1:7" s="21" customFormat="1" ht="15.5">
      <c r="A83" s="89" t="s">
        <v>242</v>
      </c>
      <c r="B83" s="7" t="s">
        <v>148</v>
      </c>
      <c r="C83" s="10" t="s">
        <v>274</v>
      </c>
      <c r="D83" s="56"/>
      <c r="E83" s="56"/>
      <c r="F83" s="56"/>
      <c r="G83" s="81"/>
    </row>
    <row r="84" spans="1:7" s="21" customFormat="1" ht="31">
      <c r="A84" s="89" t="s">
        <v>243</v>
      </c>
      <c r="B84" s="7" t="s">
        <v>149</v>
      </c>
      <c r="C84" s="10" t="s">
        <v>274</v>
      </c>
      <c r="D84" s="56"/>
      <c r="E84" s="56"/>
      <c r="F84" s="56"/>
      <c r="G84" s="81"/>
    </row>
    <row r="85" spans="1:7" s="21" customFormat="1" ht="13.5" customHeight="1">
      <c r="A85" s="89" t="s">
        <v>244</v>
      </c>
      <c r="B85" s="7" t="s">
        <v>43</v>
      </c>
      <c r="C85" s="10" t="s">
        <v>274</v>
      </c>
      <c r="D85" s="56"/>
      <c r="E85" s="56"/>
      <c r="F85" s="56"/>
      <c r="G85" s="81"/>
    </row>
    <row r="86" spans="1:7" s="21" customFormat="1" ht="31">
      <c r="A86" s="89" t="s">
        <v>245</v>
      </c>
      <c r="B86" s="7" t="s">
        <v>44</v>
      </c>
      <c r="C86" s="10" t="s">
        <v>274</v>
      </c>
      <c r="D86" s="56"/>
      <c r="E86" s="56"/>
      <c r="F86" s="56"/>
      <c r="G86" s="81"/>
    </row>
    <row r="87" spans="1:7" s="21" customFormat="1" ht="15">
      <c r="A87" s="88" t="s">
        <v>13</v>
      </c>
      <c r="B87" s="117" t="s">
        <v>99</v>
      </c>
      <c r="C87" s="118"/>
      <c r="D87" s="118"/>
      <c r="E87" s="118"/>
      <c r="F87" s="119"/>
      <c r="G87" s="81"/>
    </row>
    <row r="88" spans="1:7" s="21" customFormat="1" ht="15.5">
      <c r="A88" s="89" t="s">
        <v>246</v>
      </c>
      <c r="B88" s="7" t="s">
        <v>148</v>
      </c>
      <c r="C88" s="10" t="s">
        <v>274</v>
      </c>
      <c r="D88" s="56"/>
      <c r="E88" s="56"/>
      <c r="F88" s="56"/>
      <c r="G88" s="81"/>
    </row>
    <row r="89" spans="1:7" s="21" customFormat="1" ht="31">
      <c r="A89" s="89" t="s">
        <v>247</v>
      </c>
      <c r="B89" s="7" t="s">
        <v>149</v>
      </c>
      <c r="C89" s="10" t="s">
        <v>274</v>
      </c>
      <c r="D89" s="56"/>
      <c r="E89" s="56"/>
      <c r="F89" s="56"/>
      <c r="G89" s="81"/>
    </row>
    <row r="90" spans="1:7" s="21" customFormat="1" ht="20.25" customHeight="1">
      <c r="A90" s="89" t="s">
        <v>248</v>
      </c>
      <c r="B90" s="7" t="s">
        <v>43</v>
      </c>
      <c r="C90" s="10" t="s">
        <v>274</v>
      </c>
      <c r="D90" s="56"/>
      <c r="E90" s="56"/>
      <c r="F90" s="56"/>
      <c r="G90" s="81"/>
    </row>
    <row r="91" spans="1:7" s="21" customFormat="1" ht="31">
      <c r="A91" s="89" t="s">
        <v>249</v>
      </c>
      <c r="B91" s="7" t="s">
        <v>44</v>
      </c>
      <c r="C91" s="10" t="s">
        <v>274</v>
      </c>
      <c r="D91" s="56"/>
      <c r="E91" s="56"/>
      <c r="F91" s="56"/>
      <c r="G91" s="81"/>
    </row>
    <row r="92" spans="1:7" s="21" customFormat="1" ht="15">
      <c r="A92" s="88" t="s">
        <v>23</v>
      </c>
      <c r="B92" s="117" t="s">
        <v>100</v>
      </c>
      <c r="C92" s="118"/>
      <c r="D92" s="118"/>
      <c r="E92" s="118"/>
      <c r="F92" s="119"/>
      <c r="G92" s="81"/>
    </row>
    <row r="93" spans="1:7" s="21" customFormat="1" ht="15.5">
      <c r="A93" s="89" t="s">
        <v>250</v>
      </c>
      <c r="B93" s="7" t="s">
        <v>148</v>
      </c>
      <c r="C93" s="10" t="s">
        <v>274</v>
      </c>
      <c r="D93" s="56"/>
      <c r="E93" s="56"/>
      <c r="F93" s="56"/>
      <c r="G93" s="81"/>
    </row>
    <row r="94" spans="1:7" s="21" customFormat="1" ht="31">
      <c r="A94" s="89" t="s">
        <v>251</v>
      </c>
      <c r="B94" s="7" t="s">
        <v>149</v>
      </c>
      <c r="C94" s="10" t="s">
        <v>274</v>
      </c>
      <c r="D94" s="56"/>
      <c r="E94" s="56"/>
      <c r="F94" s="56"/>
      <c r="G94" s="81"/>
    </row>
    <row r="95" spans="1:7" s="21" customFormat="1" ht="15.5">
      <c r="A95" s="89" t="s">
        <v>252</v>
      </c>
      <c r="B95" s="7" t="s">
        <v>43</v>
      </c>
      <c r="C95" s="10" t="s">
        <v>274</v>
      </c>
      <c r="D95" s="56"/>
      <c r="E95" s="56"/>
      <c r="F95" s="56"/>
      <c r="G95" s="81"/>
    </row>
    <row r="96" spans="1:7" s="21" customFormat="1" ht="31">
      <c r="A96" s="89" t="s">
        <v>253</v>
      </c>
      <c r="B96" s="7" t="s">
        <v>44</v>
      </c>
      <c r="C96" s="10" t="s">
        <v>274</v>
      </c>
      <c r="D96" s="56"/>
      <c r="E96" s="56"/>
      <c r="F96" s="56"/>
      <c r="G96" s="81"/>
    </row>
    <row r="97" spans="1:7" s="21" customFormat="1" ht="31">
      <c r="A97" s="89" t="s">
        <v>272</v>
      </c>
      <c r="B97" s="7" t="s">
        <v>106</v>
      </c>
      <c r="C97" s="10" t="s">
        <v>275</v>
      </c>
      <c r="D97" s="56"/>
      <c r="E97" s="56"/>
      <c r="F97" s="56"/>
      <c r="G97" s="81"/>
    </row>
    <row r="98" spans="1:7" s="21" customFormat="1" ht="15">
      <c r="A98" s="88" t="s">
        <v>254</v>
      </c>
      <c r="B98" s="117" t="s">
        <v>101</v>
      </c>
      <c r="C98" s="118"/>
      <c r="D98" s="118"/>
      <c r="E98" s="118"/>
      <c r="F98" s="119"/>
      <c r="G98" s="81"/>
    </row>
    <row r="99" spans="1:7" s="21" customFormat="1" ht="15.5">
      <c r="A99" s="89" t="s">
        <v>255</v>
      </c>
      <c r="B99" s="7" t="s">
        <v>148</v>
      </c>
      <c r="C99" s="10" t="s">
        <v>274</v>
      </c>
      <c r="D99" s="56"/>
      <c r="E99" s="56"/>
      <c r="F99" s="56"/>
      <c r="G99" s="81"/>
    </row>
    <row r="100" spans="1:7" s="21" customFormat="1" ht="31">
      <c r="A100" s="89" t="s">
        <v>256</v>
      </c>
      <c r="B100" s="7" t="s">
        <v>149</v>
      </c>
      <c r="C100" s="10" t="s">
        <v>274</v>
      </c>
      <c r="D100" s="56"/>
      <c r="E100" s="56"/>
      <c r="F100" s="56"/>
      <c r="G100" s="81"/>
    </row>
    <row r="101" spans="1:7" s="21" customFormat="1" ht="15.5">
      <c r="A101" s="89" t="s">
        <v>257</v>
      </c>
      <c r="B101" s="7" t="s">
        <v>43</v>
      </c>
      <c r="C101" s="10" t="s">
        <v>274</v>
      </c>
      <c r="D101" s="56"/>
      <c r="E101" s="56"/>
      <c r="F101" s="56"/>
      <c r="G101" s="81"/>
    </row>
    <row r="102" spans="1:7" s="21" customFormat="1" ht="31">
      <c r="A102" s="89" t="s">
        <v>258</v>
      </c>
      <c r="B102" s="7" t="s">
        <v>44</v>
      </c>
      <c r="C102" s="10" t="s">
        <v>274</v>
      </c>
      <c r="D102" s="56"/>
      <c r="E102" s="56"/>
      <c r="F102" s="56"/>
      <c r="G102" s="81"/>
    </row>
    <row r="103" spans="1:7" s="21" customFormat="1" ht="33.75" customHeight="1">
      <c r="A103" s="89" t="s">
        <v>273</v>
      </c>
      <c r="B103" s="7" t="s">
        <v>106</v>
      </c>
      <c r="C103" s="10" t="s">
        <v>275</v>
      </c>
      <c r="D103" s="56"/>
      <c r="E103" s="56"/>
      <c r="F103" s="56"/>
      <c r="G103" s="81"/>
    </row>
    <row r="104" spans="1:7" s="21" customFormat="1" ht="101.25" customHeight="1">
      <c r="A104" s="88" t="s">
        <v>77</v>
      </c>
      <c r="B104" s="14" t="s">
        <v>97</v>
      </c>
      <c r="C104" s="10" t="s">
        <v>276</v>
      </c>
      <c r="D104" s="56"/>
      <c r="E104" s="56"/>
      <c r="F104" s="56"/>
      <c r="G104" s="81"/>
    </row>
    <row r="105" spans="1:7" s="16" customFormat="1" ht="36" customHeight="1">
      <c r="A105" s="88" t="s">
        <v>24</v>
      </c>
      <c r="B105" s="117" t="s">
        <v>48</v>
      </c>
      <c r="C105" s="118"/>
      <c r="D105" s="118"/>
      <c r="E105" s="118"/>
      <c r="F105" s="119"/>
      <c r="G105" s="66"/>
    </row>
    <row r="106" spans="1:7" s="21" customFormat="1" ht="53.25" customHeight="1">
      <c r="A106" s="89" t="s">
        <v>15</v>
      </c>
      <c r="B106" s="7" t="s">
        <v>151</v>
      </c>
      <c r="C106" s="10" t="s">
        <v>274</v>
      </c>
      <c r="D106" s="56"/>
      <c r="E106" s="56"/>
      <c r="F106" s="56"/>
      <c r="G106" s="81"/>
    </row>
    <row r="107" spans="1:7" s="21" customFormat="1" ht="52.5" customHeight="1">
      <c r="A107" s="89" t="s">
        <v>25</v>
      </c>
      <c r="B107" s="7" t="s">
        <v>152</v>
      </c>
      <c r="C107" s="10" t="s">
        <v>274</v>
      </c>
      <c r="D107" s="56"/>
      <c r="E107" s="56"/>
      <c r="F107" s="56"/>
      <c r="G107" s="81"/>
    </row>
    <row r="108" spans="1:7" s="21" customFormat="1" ht="53.25" customHeight="1">
      <c r="A108" s="89" t="s">
        <v>26</v>
      </c>
      <c r="B108" s="7" t="s">
        <v>153</v>
      </c>
      <c r="C108" s="10" t="s">
        <v>274</v>
      </c>
      <c r="D108" s="56"/>
      <c r="E108" s="56"/>
      <c r="F108" s="56"/>
      <c r="G108" s="81"/>
    </row>
    <row r="109" spans="1:7" s="21" customFormat="1" ht="46.5">
      <c r="A109" s="89" t="s">
        <v>259</v>
      </c>
      <c r="B109" s="7" t="s">
        <v>154</v>
      </c>
      <c r="C109" s="10" t="s">
        <v>274</v>
      </c>
      <c r="D109" s="56"/>
      <c r="E109" s="56"/>
      <c r="F109" s="56"/>
      <c r="G109" s="81"/>
    </row>
    <row r="110" spans="1:7" s="21" customFormat="1" ht="71.25" customHeight="1">
      <c r="A110" s="89" t="s">
        <v>260</v>
      </c>
      <c r="B110" s="7" t="s">
        <v>155</v>
      </c>
      <c r="C110" s="10" t="s">
        <v>274</v>
      </c>
      <c r="D110" s="56"/>
      <c r="E110" s="56"/>
      <c r="F110" s="56"/>
      <c r="G110" s="81"/>
    </row>
    <row r="111" spans="1:7" s="21" customFormat="1" ht="71.25" customHeight="1">
      <c r="A111" s="89" t="s">
        <v>261</v>
      </c>
      <c r="B111" s="7" t="s">
        <v>156</v>
      </c>
      <c r="C111" s="10" t="s">
        <v>274</v>
      </c>
      <c r="D111" s="56"/>
      <c r="E111" s="56"/>
      <c r="F111" s="56"/>
      <c r="G111" s="81"/>
    </row>
    <row r="112" spans="1:7" s="21" customFormat="1" ht="71.25" customHeight="1">
      <c r="A112" s="89" t="s">
        <v>262</v>
      </c>
      <c r="B112" s="7" t="s">
        <v>157</v>
      </c>
      <c r="C112" s="10" t="s">
        <v>274</v>
      </c>
      <c r="D112" s="56"/>
      <c r="E112" s="56"/>
      <c r="F112" s="56"/>
      <c r="G112" s="81"/>
    </row>
    <row r="113" spans="1:7" s="21" customFormat="1" ht="71.25" customHeight="1">
      <c r="A113" s="89" t="s">
        <v>263</v>
      </c>
      <c r="B113" s="7" t="s">
        <v>158</v>
      </c>
      <c r="C113" s="10" t="s">
        <v>274</v>
      </c>
      <c r="D113" s="56"/>
      <c r="E113" s="56"/>
      <c r="F113" s="56"/>
      <c r="G113" s="81"/>
    </row>
    <row r="114" spans="1:7" s="21" customFormat="1" ht="15">
      <c r="A114" s="88" t="s">
        <v>27</v>
      </c>
      <c r="B114" s="112" t="s">
        <v>53</v>
      </c>
      <c r="C114" s="113"/>
      <c r="D114" s="113"/>
      <c r="E114" s="113"/>
      <c r="F114" s="114"/>
      <c r="G114" s="81"/>
    </row>
    <row r="115" spans="1:7" s="21" customFormat="1" ht="31">
      <c r="A115" s="89" t="s">
        <v>16</v>
      </c>
      <c r="B115" s="15" t="s">
        <v>150</v>
      </c>
      <c r="C115" s="10" t="s">
        <v>274</v>
      </c>
      <c r="D115" s="56"/>
      <c r="E115" s="56"/>
      <c r="F115" s="56"/>
      <c r="G115" s="81"/>
    </row>
    <row r="116" spans="1:7" s="21" customFormat="1" ht="31">
      <c r="A116" s="89" t="s">
        <v>28</v>
      </c>
      <c r="B116" s="15" t="s">
        <v>159</v>
      </c>
      <c r="C116" s="10" t="s">
        <v>274</v>
      </c>
      <c r="D116" s="56"/>
      <c r="E116" s="56"/>
      <c r="F116" s="56"/>
      <c r="G116" s="81"/>
    </row>
    <row r="117" spans="1:7" s="2" customFormat="1" ht="40.5" customHeight="1">
      <c r="A117" s="115" t="s">
        <v>94</v>
      </c>
      <c r="B117" s="115"/>
      <c r="C117" s="115"/>
      <c r="D117" s="115"/>
      <c r="E117" s="115"/>
      <c r="F117" s="115"/>
      <c r="G117" s="82"/>
    </row>
    <row r="118" spans="1:7" s="2" customFormat="1" ht="15.5">
      <c r="B118" s="12"/>
      <c r="C118" s="3"/>
      <c r="D118" s="25"/>
      <c r="E118" s="25"/>
      <c r="F118" s="25"/>
      <c r="G118" s="82"/>
    </row>
    <row r="119" spans="1:7" s="2" customFormat="1" ht="15.5">
      <c r="B119" s="8"/>
      <c r="C119" s="3"/>
      <c r="D119" s="25"/>
      <c r="E119" s="25"/>
      <c r="F119" s="25"/>
      <c r="G119" s="82"/>
    </row>
    <row r="120" spans="1:7" s="2" customFormat="1" ht="15.5">
      <c r="B120" s="17" t="s">
        <v>54</v>
      </c>
      <c r="C120" s="18"/>
      <c r="D120" s="26"/>
      <c r="E120" s="24" t="s">
        <v>55</v>
      </c>
      <c r="F120" s="25"/>
      <c r="G120" s="82"/>
    </row>
    <row r="121" spans="1:7" s="2" customFormat="1" ht="15.5">
      <c r="B121" s="8"/>
      <c r="C121" s="94" t="s">
        <v>56</v>
      </c>
      <c r="D121" s="94"/>
      <c r="E121" s="25"/>
      <c r="F121" s="25"/>
      <c r="G121" s="82"/>
    </row>
    <row r="122" spans="1:7" s="2" customFormat="1" ht="15.5">
      <c r="B122" s="8"/>
      <c r="C122" s="3"/>
      <c r="D122" s="25"/>
      <c r="E122" s="25"/>
      <c r="F122" s="25"/>
      <c r="G122" s="82"/>
    </row>
    <row r="123" spans="1:7" s="2" customFormat="1" ht="15.5">
      <c r="B123" s="12"/>
      <c r="C123" s="3"/>
      <c r="D123" s="25"/>
      <c r="E123" s="25"/>
      <c r="F123" s="25"/>
      <c r="G123" s="82"/>
    </row>
    <row r="124" spans="1:7">
      <c r="B124" s="13"/>
    </row>
  </sheetData>
  <mergeCells count="33">
    <mergeCell ref="B51:F51"/>
    <mergeCell ref="B55:F55"/>
    <mergeCell ref="B59:F59"/>
    <mergeCell ref="B63:F63"/>
    <mergeCell ref="B67:F67"/>
    <mergeCell ref="B23:F23"/>
    <mergeCell ref="B47:F47"/>
    <mergeCell ref="B27:F27"/>
    <mergeCell ref="B31:F31"/>
    <mergeCell ref="B35:F35"/>
    <mergeCell ref="B39:F39"/>
    <mergeCell ref="B43:F43"/>
    <mergeCell ref="B7:F7"/>
    <mergeCell ref="B11:F11"/>
    <mergeCell ref="B15:F15"/>
    <mergeCell ref="B6:F6"/>
    <mergeCell ref="B19:F19"/>
    <mergeCell ref="D4:F4"/>
    <mergeCell ref="B114:F114"/>
    <mergeCell ref="C121:D121"/>
    <mergeCell ref="A117:F117"/>
    <mergeCell ref="A1:F1"/>
    <mergeCell ref="B71:F71"/>
    <mergeCell ref="B81:F81"/>
    <mergeCell ref="B82:F82"/>
    <mergeCell ref="B92:F92"/>
    <mergeCell ref="B105:F105"/>
    <mergeCell ref="A3:F3"/>
    <mergeCell ref="A4:A5"/>
    <mergeCell ref="B87:F87"/>
    <mergeCell ref="B98:F98"/>
    <mergeCell ref="B4:B5"/>
    <mergeCell ref="C4:C5"/>
  </mergeCells>
  <printOptions horizontalCentered="1"/>
  <pageMargins left="0.23622047244094491" right="0.23622047244094491" top="0" bottom="0.15748031496062992" header="0" footer="0.31496062992125984"/>
  <pageSetup paperSize="9" scale="61" firstPageNumber="13" fitToHeight="0" orientation="portrait" r:id="rId1"/>
  <headerFooter alignWithMargins="0">
    <oddFooter>&amp;R&amp;12&amp;P</oddFooter>
  </headerFooter>
  <rowBreaks count="2" manualBreakCount="2">
    <brk id="54" max="5" man="1"/>
    <brk id="102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 3.1.1</vt:lpstr>
      <vt:lpstr> 3.1.2</vt:lpstr>
      <vt:lpstr> 3.1.3</vt:lpstr>
      <vt:lpstr>3.2 </vt:lpstr>
      <vt:lpstr>'3.2 '!Заголовки_для_печати</vt:lpstr>
      <vt:lpstr>'3.2 '!Область_печати</vt:lpstr>
    </vt:vector>
  </TitlesOfParts>
  <Company>ОАО "Новосибирскнефтегаз"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Марков Максим Юрьевич</dc:creator>
  <cp:lastModifiedBy>Хамидулин Саяр Гаярович</cp:lastModifiedBy>
  <cp:lastPrinted>2025-08-15T14:34:13Z</cp:lastPrinted>
  <dcterms:created xsi:type="dcterms:W3CDTF">2015-09-07T12:46:33Z</dcterms:created>
  <dcterms:modified xsi:type="dcterms:W3CDTF">2026-03-26T07:31:56Z</dcterms:modified>
</cp:coreProperties>
</file>